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GUARD PE Program\Quotes\Constables\Rater\"/>
    </mc:Choice>
  </mc:AlternateContent>
  <xr:revisionPtr revIDLastSave="0" documentId="13_ncr:1_{EF51B6A8-A894-4E97-985D-1BC2E4C88EE2}" xr6:coauthVersionLast="45" xr6:coauthVersionMax="45" xr10:uidLastSave="{00000000-0000-0000-0000-000000000000}"/>
  <workbookProtection workbookAlgorithmName="SHA-512" workbookHashValue="ugLnkQ4erIfaVJ2CTJv9wKIEy7TjShQcZNpIw+sGnTLM7gy8ec6NtgR4YvSYVcuPIsjaOe2a46AjKDEJvPs7fw==" workbookSaltValue="/KwXQrUzANxYaNqDrCDnBA==" workbookSpinCount="100000" lockStructure="1"/>
  <bookViews>
    <workbookView xWindow="-120" yWindow="-120" windowWidth="28590" windowHeight="13680" activeTab="1" xr2:uid="{00000000-000D-0000-FFFF-FFFF00000000}"/>
  </bookViews>
  <sheets>
    <sheet name="Program" sheetId="7" r:id="rId1"/>
    <sheet name="Application" sheetId="1" r:id="rId2"/>
    <sheet name="Proposal" sheetId="2" state="hidden" r:id="rId3"/>
    <sheet name="Disclosure" sheetId="9" r:id="rId4"/>
    <sheet name="Binder" sheetId="8" state="hidden" r:id="rId5"/>
    <sheet name="Rating" sheetId="6" state="hidden" r:id="rId6"/>
    <sheet name="Data Lookup" sheetId="3" state="hidden" r:id="rId7"/>
  </sheets>
  <definedNames>
    <definedName name="_xlnm.Print_Area" localSheetId="1">Application!$A$3:$O$51</definedName>
    <definedName name="_xlnm.Print_Area" localSheetId="4">Binder!$A$1:$O$40</definedName>
    <definedName name="_xlnm.Print_Area" localSheetId="3">Disclosure!$A$1:$O$40</definedName>
    <definedName name="_xlnm.Print_Area" localSheetId="0">Program!$A$1:$L$40</definedName>
    <definedName name="_xlnm.Print_Area" localSheetId="2">Proposal!$A$1:$O$39</definedName>
    <definedName name="_xlnm.Print_Area" localSheetId="5">Rating!$A$1:$O$30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6" l="1"/>
  <c r="E26" i="6"/>
  <c r="E25" i="6"/>
  <c r="E24" i="6"/>
  <c r="E23" i="6"/>
  <c r="E22" i="6"/>
  <c r="B34" i="6"/>
  <c r="B33" i="6"/>
  <c r="D3" i="2" l="1"/>
  <c r="C5" i="9" l="1"/>
  <c r="A5" i="9"/>
  <c r="G25" i="6" l="1"/>
  <c r="G24" i="6"/>
  <c r="G23" i="6"/>
  <c r="G22" i="6"/>
  <c r="G20" i="6"/>
  <c r="F15" i="6"/>
  <c r="G15" i="6" s="1"/>
  <c r="E15" i="6" s="1"/>
  <c r="J19" i="6" l="1"/>
  <c r="G28" i="8" l="1"/>
  <c r="G27" i="8"/>
  <c r="G20" i="8"/>
  <c r="G16" i="8"/>
  <c r="F4" i="8"/>
  <c r="D4" i="8"/>
  <c r="D3" i="8"/>
  <c r="D2" i="8"/>
  <c r="D5" i="8" l="1"/>
  <c r="M5" i="6"/>
  <c r="K5" i="6"/>
  <c r="H5" i="6"/>
  <c r="D5" i="6"/>
  <c r="B5" i="6"/>
  <c r="A5" i="6"/>
  <c r="G27" i="2"/>
  <c r="G26" i="2"/>
  <c r="F27" i="6"/>
  <c r="F26" i="6"/>
  <c r="D4" i="2" l="1"/>
  <c r="J25" i="6" l="1"/>
  <c r="J24" i="6"/>
  <c r="J23" i="6"/>
  <c r="J22" i="6"/>
  <c r="G27" i="6" l="1"/>
  <c r="G26" i="6"/>
  <c r="G19" i="2" l="1"/>
  <c r="L15" i="6"/>
  <c r="L17" i="6" l="1"/>
  <c r="M22" i="6" s="1"/>
  <c r="N22" i="6" s="1"/>
  <c r="L25" i="6"/>
  <c r="L23" i="6"/>
  <c r="L22" i="6"/>
  <c r="L24" i="6"/>
  <c r="M19" i="6"/>
  <c r="L27" i="6"/>
  <c r="L26" i="6"/>
  <c r="L20" i="6"/>
  <c r="M25" i="6" s="1"/>
  <c r="N25" i="6" s="1"/>
  <c r="L19" i="6"/>
  <c r="M24" i="6" s="1"/>
  <c r="N24" i="6" s="1"/>
  <c r="L18" i="6"/>
  <c r="M23" i="6" s="1"/>
  <c r="N23" i="6" s="1"/>
  <c r="L16" i="6"/>
  <c r="J17" i="6"/>
  <c r="M17" i="6" s="1"/>
  <c r="F16" i="6"/>
  <c r="G17" i="8" s="1"/>
  <c r="F17" i="6"/>
  <c r="G18" i="8" s="1"/>
  <c r="J27" i="6"/>
  <c r="M27" i="6" s="1"/>
  <c r="J26" i="6"/>
  <c r="M26" i="6" s="1"/>
  <c r="J20" i="6"/>
  <c r="M20" i="6" s="1"/>
  <c r="J18" i="6"/>
  <c r="M18" i="6" s="1"/>
  <c r="J15" i="6"/>
  <c r="M15" i="6" s="1"/>
  <c r="J16" i="6"/>
  <c r="M16" i="6" s="1"/>
  <c r="N26" i="6" l="1"/>
  <c r="N17" i="6"/>
  <c r="N27" i="6"/>
  <c r="L27" i="8" l="1"/>
  <c r="N27" i="8" s="1"/>
  <c r="L26" i="2"/>
  <c r="N16" i="6"/>
  <c r="N19" i="6"/>
  <c r="N18" i="6"/>
  <c r="G18" i="2" l="1"/>
  <c r="F19" i="6" s="1"/>
  <c r="G16" i="2"/>
  <c r="G17" i="2"/>
  <c r="F18" i="6" s="1"/>
  <c r="G19" i="8" s="1"/>
  <c r="N20" i="6"/>
  <c r="N15" i="6"/>
  <c r="D2" i="2"/>
  <c r="G18" i="6" l="1"/>
  <c r="G19" i="6"/>
  <c r="L16" i="8"/>
  <c r="N16" i="8" s="1"/>
  <c r="N29" i="8" s="1"/>
  <c r="L15" i="2"/>
  <c r="F4" i="2"/>
  <c r="D5" i="2" s="1"/>
  <c r="O15" i="6" s="1"/>
  <c r="O23" i="6" l="1"/>
  <c r="O24" i="6"/>
  <c r="O22" i="6"/>
  <c r="O25" i="6"/>
  <c r="O27" i="6"/>
  <c r="O17" i="6"/>
  <c r="O26" i="6"/>
  <c r="O19" i="6"/>
  <c r="O16" i="6"/>
  <c r="O18" i="6"/>
  <c r="O20" i="6"/>
  <c r="N15" i="2"/>
  <c r="N26" i="2"/>
  <c r="N28" i="6"/>
  <c r="O28" i="6" s="1"/>
  <c r="L28" i="2" l="1"/>
  <c r="L29" i="8"/>
  <c r="N28" i="2"/>
</calcChain>
</file>

<file path=xl/sharedStrings.xml><?xml version="1.0" encoding="utf-8"?>
<sst xmlns="http://schemas.openxmlformats.org/spreadsheetml/2006/main" count="647" uniqueCount="360">
  <si>
    <t xml:space="preserve"> </t>
  </si>
  <si>
    <t>First Name</t>
  </si>
  <si>
    <t>Middle Name</t>
  </si>
  <si>
    <t>Last Name</t>
  </si>
  <si>
    <t>Effective Date</t>
  </si>
  <si>
    <t>Expiration Date</t>
  </si>
  <si>
    <t>Date of Birth</t>
  </si>
  <si>
    <t>Drivers License #</t>
  </si>
  <si>
    <t>State</t>
  </si>
  <si>
    <t>City</t>
  </si>
  <si>
    <t>Zip Code</t>
  </si>
  <si>
    <t>Home Phone</t>
  </si>
  <si>
    <t>Email Address</t>
  </si>
  <si>
    <t>ADDRESS &amp; CONTACT INFORMATION</t>
  </si>
  <si>
    <t>Mobile Phone</t>
  </si>
  <si>
    <t>Mailing Address</t>
  </si>
  <si>
    <t>Physical Address</t>
  </si>
  <si>
    <t>QUESTIONNAIRE</t>
  </si>
  <si>
    <t>Have you ever been declined, cancelled or non-renewed for this kind of Insurance?</t>
  </si>
  <si>
    <t>No</t>
  </si>
  <si>
    <t>Yes</t>
  </si>
  <si>
    <t>DISCLOSURE &amp; CERTIFICATION</t>
  </si>
  <si>
    <t>APPLICANT</t>
  </si>
  <si>
    <t>The Applicant agrees that any inspection of autos, vehicles, equipment, premises, operations, or inspection of any other matter relating to insurance that may be provided by the Company, is made for the use and benefit of the Company only, and is not to be relied upon by the Applicant or any other party in any respect.</t>
  </si>
  <si>
    <t>Applicant</t>
  </si>
  <si>
    <t>AUTOMOBILE</t>
  </si>
  <si>
    <t>Make</t>
  </si>
  <si>
    <t>Model</t>
  </si>
  <si>
    <t>VIN</t>
  </si>
  <si>
    <t>Title Number</t>
  </si>
  <si>
    <t>YEAR</t>
  </si>
  <si>
    <t>GMC</t>
  </si>
  <si>
    <t>Ford</t>
  </si>
  <si>
    <t>Jeep</t>
  </si>
  <si>
    <t>Dodge</t>
  </si>
  <si>
    <t>Mercury</t>
  </si>
  <si>
    <t>Toyota</t>
  </si>
  <si>
    <t>Volvo</t>
  </si>
  <si>
    <t>Volkswagen</t>
  </si>
  <si>
    <t>Chrysler</t>
  </si>
  <si>
    <t>Nissan</t>
  </si>
  <si>
    <t>Honda</t>
  </si>
  <si>
    <t>Hummer</t>
  </si>
  <si>
    <t>Isuzu</t>
  </si>
  <si>
    <t>Hyundai</t>
  </si>
  <si>
    <t>Mitsubishi</t>
  </si>
  <si>
    <t>Buick</t>
  </si>
  <si>
    <t>Kia</t>
  </si>
  <si>
    <t>Lincoln</t>
  </si>
  <si>
    <t>Cadillac</t>
  </si>
  <si>
    <t>Pontiac</t>
  </si>
  <si>
    <t>Dode</t>
  </si>
  <si>
    <t>Acura</t>
  </si>
  <si>
    <t>Audi</t>
  </si>
  <si>
    <t>BMW</t>
  </si>
  <si>
    <t>Lexus</t>
  </si>
  <si>
    <t>Plymouth</t>
  </si>
  <si>
    <t>Porsche</t>
  </si>
  <si>
    <t>Mercedes-Benz</t>
  </si>
  <si>
    <t>Mazda</t>
  </si>
  <si>
    <t>Land Rover</t>
  </si>
  <si>
    <t>Range Rover</t>
  </si>
  <si>
    <t>Subaru</t>
  </si>
  <si>
    <t>Saturn</t>
  </si>
  <si>
    <t>MAKE</t>
  </si>
  <si>
    <t>Applicant's Signature</t>
  </si>
  <si>
    <t>Date</t>
  </si>
  <si>
    <t>Applicant's Authorized Representative Signature</t>
  </si>
  <si>
    <t>County Served</t>
  </si>
  <si>
    <t>TRAINING &amp; OPERATIONS</t>
  </si>
  <si>
    <t>Position Held</t>
  </si>
  <si>
    <t>Date Service Began</t>
  </si>
  <si>
    <t>Date Service Expires</t>
  </si>
  <si>
    <t>Constable Certification Number</t>
  </si>
  <si>
    <t>Is Applicant currently employed by a Law Enforcement Agency?</t>
  </si>
  <si>
    <t>Process Serving (warrants, summons, subpoenas, etc.)</t>
  </si>
  <si>
    <t>Enforcing Protection Orders</t>
  </si>
  <si>
    <t>Prisoner Transport</t>
  </si>
  <si>
    <t>Has Applicant received all current training and continuing education required by the State?</t>
  </si>
  <si>
    <t>(If "Yes", please Enter Agency Name here)</t>
  </si>
  <si>
    <t>STATES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</si>
  <si>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</si>
  <si>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</si>
  <si>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</si>
  <si>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</si>
  <si>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</si>
  <si>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</si>
  <si>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</si>
  <si>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</si>
  <si>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</si>
  <si>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</si>
  <si>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</si>
  <si>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</si>
  <si>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</si>
  <si>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</si>
  <si>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</si>
  <si>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</si>
  <si>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</si>
  <si>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</si>
  <si>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</si>
  <si>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</si>
  <si>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</si>
  <si>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</si>
  <si>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</si>
  <si>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</si>
  <si>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</si>
  <si>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</si>
  <si>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</si>
  <si>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</si>
  <si>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</si>
  <si>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</si>
  <si>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</si>
  <si>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</si>
  <si>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</si>
  <si>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</si>
  <si>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</si>
  <si>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</si>
  <si>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</si>
  <si>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</si>
  <si>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</si>
  <si>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</si>
  <si>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</si>
  <si>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</si>
  <si>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</si>
  <si>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</si>
  <si>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</si>
  <si>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</si>
  <si>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</si>
  <si>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</si>
  <si>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</si>
  <si>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</si>
  <si>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POSITION</t>
  </si>
  <si>
    <t>Constable</t>
  </si>
  <si>
    <t>Deputy Constable</t>
  </si>
  <si>
    <t>Other (please describe below)</t>
  </si>
  <si>
    <t>Please list all Constable Duties performed by the Applicant (check all that apply):</t>
  </si>
  <si>
    <t>(If "Other", Enter description here)</t>
  </si>
  <si>
    <t>If "Yes", please Explain:</t>
  </si>
  <si>
    <t>Applicant's Authorized Representative (print Name)</t>
  </si>
  <si>
    <t>INSURANCE PROPOSAL</t>
  </si>
  <si>
    <t>Applicant Name:</t>
  </si>
  <si>
    <t>Policy Period:</t>
  </si>
  <si>
    <t>Renewal Of:</t>
  </si>
  <si>
    <t>Insurance Company</t>
  </si>
  <si>
    <t>Admitted/Non-Admitted</t>
  </si>
  <si>
    <t>A.M. Best Rating:</t>
  </si>
  <si>
    <t>New</t>
  </si>
  <si>
    <t>Admitted</t>
  </si>
  <si>
    <t>A+</t>
  </si>
  <si>
    <t>AmGUARD Insurance Company (a Berkshire Hathaway Company)</t>
  </si>
  <si>
    <t>LIMITS OF INSURANCE</t>
  </si>
  <si>
    <t>Uninsured Motorist</t>
  </si>
  <si>
    <t>Underinsured Motorist</t>
  </si>
  <si>
    <t>COMMERCIAL AUTO APPLICATION</t>
  </si>
  <si>
    <t>Coverage</t>
  </si>
  <si>
    <t>Limit</t>
  </si>
  <si>
    <t>Premium</t>
  </si>
  <si>
    <t>To</t>
  </si>
  <si>
    <t>Policy Fee</t>
  </si>
  <si>
    <t>Comprehensive</t>
  </si>
  <si>
    <t>Collision</t>
  </si>
  <si>
    <t>Additional Personal Injury Protection</t>
  </si>
  <si>
    <t xml:space="preserve">AUTO LIABILITY </t>
  </si>
  <si>
    <t>Combined Single Limit (Each Accident)</t>
  </si>
  <si>
    <t>TOTAL PREMIUM</t>
  </si>
  <si>
    <t>Deductible</t>
  </si>
  <si>
    <t>Cost New *</t>
  </si>
  <si>
    <t>Year *</t>
  </si>
  <si>
    <t>Each Loss</t>
  </si>
  <si>
    <t>This Proposal is valid for 30 days or until the Proposed Effective Date, whichever is later.</t>
  </si>
  <si>
    <t>Date:</t>
  </si>
  <si>
    <t>Application Date</t>
  </si>
  <si>
    <t>Rural/</t>
  </si>
  <si>
    <t>Final</t>
  </si>
  <si>
    <t>COVERAGE</t>
  </si>
  <si>
    <t>Rate</t>
  </si>
  <si>
    <t>IRPM</t>
  </si>
  <si>
    <t>Metro</t>
  </si>
  <si>
    <t>Liability (CSL) *</t>
  </si>
  <si>
    <t>No-Fault (Mandatory Basic)</t>
  </si>
  <si>
    <t>Additional No-Fault</t>
  </si>
  <si>
    <t>Final Premium</t>
  </si>
  <si>
    <t>Minimum Premium</t>
  </si>
  <si>
    <t>Comprehensive Deductible</t>
  </si>
  <si>
    <t>Collision Deductible</t>
  </si>
  <si>
    <t>Adams</t>
  </si>
  <si>
    <t>Allegheny</t>
  </si>
  <si>
    <t>Armstrong</t>
  </si>
  <si>
    <t>Beaver</t>
  </si>
  <si>
    <t>Bedford</t>
  </si>
  <si>
    <t>Berks</t>
  </si>
  <si>
    <t>Blair</t>
  </si>
  <si>
    <t>Bradford</t>
  </si>
  <si>
    <t>Bucks</t>
  </si>
  <si>
    <t>Butler</t>
  </si>
  <si>
    <t>Cambria</t>
  </si>
  <si>
    <t>Cameron</t>
  </si>
  <si>
    <t>Carbon</t>
  </si>
  <si>
    <t>Centre</t>
  </si>
  <si>
    <t>Chester</t>
  </si>
  <si>
    <t>Clarion</t>
  </si>
  <si>
    <t>Clearfield</t>
  </si>
  <si>
    <t>Clinton</t>
  </si>
  <si>
    <t>Columbia</t>
  </si>
  <si>
    <t>Crawford</t>
  </si>
  <si>
    <t>Cumberland</t>
  </si>
  <si>
    <t>Dauphin</t>
  </si>
  <si>
    <t>Elk</t>
  </si>
  <si>
    <t>Erie</t>
  </si>
  <si>
    <t>Fayette</t>
  </si>
  <si>
    <t>Forest</t>
  </si>
  <si>
    <t>Franklin</t>
  </si>
  <si>
    <t>Fulton</t>
  </si>
  <si>
    <t>Greene</t>
  </si>
  <si>
    <t>Huntingdon</t>
  </si>
  <si>
    <t>Jefferson</t>
  </si>
  <si>
    <t>Juniata</t>
  </si>
  <si>
    <t>Lackawanna</t>
  </si>
  <si>
    <t>Lancaster</t>
  </si>
  <si>
    <t>Lawrence</t>
  </si>
  <si>
    <t>Lebanon</t>
  </si>
  <si>
    <t>Lehigh</t>
  </si>
  <si>
    <t>Luzerne</t>
  </si>
  <si>
    <t>Lycoming</t>
  </si>
  <si>
    <t>McKean</t>
  </si>
  <si>
    <t>Mercer</t>
  </si>
  <si>
    <t>Mifflin</t>
  </si>
  <si>
    <t>Monroe</t>
  </si>
  <si>
    <t>Montgomery</t>
  </si>
  <si>
    <t>Montour</t>
  </si>
  <si>
    <t>Northampton</t>
  </si>
  <si>
    <t>Northumberland</t>
  </si>
  <si>
    <t>Perry</t>
  </si>
  <si>
    <t>Philadelphia</t>
  </si>
  <si>
    <t>Pike</t>
  </si>
  <si>
    <t>Potter</t>
  </si>
  <si>
    <t>Schuylkill</t>
  </si>
  <si>
    <t>Snyder</t>
  </si>
  <si>
    <t>Somerset</t>
  </si>
  <si>
    <t>Sullivan</t>
  </si>
  <si>
    <t>Susquehanna</t>
  </si>
  <si>
    <t>Tioga</t>
  </si>
  <si>
    <t>Union</t>
  </si>
  <si>
    <t>Venango</t>
  </si>
  <si>
    <t>Warren</t>
  </si>
  <si>
    <t>Wayne</t>
  </si>
  <si>
    <t>Westmoreland</t>
  </si>
  <si>
    <t>York</t>
  </si>
  <si>
    <t>PA COUNTIES</t>
  </si>
  <si>
    <t>R/M</t>
  </si>
  <si>
    <t>R</t>
  </si>
  <si>
    <t>M</t>
  </si>
  <si>
    <t>AUTO PHYSICAL DAMAGE *</t>
  </si>
  <si>
    <t>FACTOR</t>
  </si>
  <si>
    <t>Base</t>
  </si>
  <si>
    <t>ILF/</t>
  </si>
  <si>
    <t>DEDUCT</t>
  </si>
  <si>
    <t>RATING</t>
  </si>
  <si>
    <t>RATE</t>
  </si>
  <si>
    <t>COMP</t>
  </si>
  <si>
    <t>COLL</t>
  </si>
  <si>
    <t>UM</t>
  </si>
  <si>
    <t>UIM</t>
  </si>
  <si>
    <t>UM/UIM Limit</t>
  </si>
  <si>
    <t>Non-Owned Liability</t>
  </si>
  <si>
    <t>Hired Liability</t>
  </si>
  <si>
    <t>Hired &amp; Non-Owned Liability</t>
  </si>
  <si>
    <t>CLAIMS INFORMATION *</t>
  </si>
  <si>
    <t>During the last 4 years, has the Applicant had an Accident, regardless of Fault, or been Convicted of a Moving Violation?</t>
  </si>
  <si>
    <t>If "Yes", please provide details below for each.</t>
  </si>
  <si>
    <t>PENNSYLVANIA CONSTABLE - COMMERCIAL AUTO PROGRAM</t>
  </si>
  <si>
    <t>Carrier:</t>
  </si>
  <si>
    <t>AmGUARD Insurance Company</t>
  </si>
  <si>
    <t>Administered by:</t>
  </si>
  <si>
    <t>American Public Risk, LLC.</t>
  </si>
  <si>
    <t>www.americanpublicrisk.com</t>
  </si>
  <si>
    <t>Wilkes Barre, PA 18703-0020</t>
  </si>
  <si>
    <t>866-706-8325</t>
  </si>
  <si>
    <t>Eligibility:</t>
  </si>
  <si>
    <t>•</t>
  </si>
  <si>
    <t>Currently Certified PA Constable</t>
  </si>
  <si>
    <t>No DUI's within past 3 Years</t>
  </si>
  <si>
    <t>No more than 2 Moving Violations within past 3 Years</t>
  </si>
  <si>
    <t>Requirements:</t>
  </si>
  <si>
    <t>Completed, dated and signed Application</t>
  </si>
  <si>
    <t>$5,000 Basic First Party Benefits</t>
  </si>
  <si>
    <t>Has Applicant been convicted of Driving Under the Influence (DUI) within the past 36 months? *</t>
  </si>
  <si>
    <t>Does Applicant have 3 or more Moving Violations on their MVR within the past 36 months? *</t>
  </si>
  <si>
    <t>* NOTE: Accidents/Convictions/Moving Violations - The Applicant's driving record is verified with the state motor vehicle department and other insurers.</t>
  </si>
  <si>
    <t>If "Yes", Name and Address:</t>
  </si>
  <si>
    <t>Any existing damage to the Vehicle (including damaged glass)?</t>
  </si>
  <si>
    <t>Has Applicant's drivers license ever been suspended or revoked?</t>
  </si>
  <si>
    <t>Current, valid PA Drivers License</t>
  </si>
  <si>
    <t>Premium:</t>
  </si>
  <si>
    <t>Program:</t>
  </si>
  <si>
    <t>Premium is due at time of Binding</t>
  </si>
  <si>
    <t>Vehicle Title Number</t>
  </si>
  <si>
    <t>$250,000 CSL (including (H&amp;NO)</t>
  </si>
  <si>
    <t>$250,000 UM/UIM</t>
  </si>
  <si>
    <t>Medical Expense Benefits</t>
  </si>
  <si>
    <t>Funeral Expense Benefits</t>
  </si>
  <si>
    <t>Accidental Death Benefits</t>
  </si>
  <si>
    <t>Combination First Party Benefits:</t>
  </si>
  <si>
    <t xml:space="preserve">Work Loss Benefits </t>
  </si>
  <si>
    <t>$2,500 monthly /$50,000 maximum</t>
  </si>
  <si>
    <t>Comp and Collision available on Vehicles with Stated Amount values $50,000 or Less</t>
  </si>
  <si>
    <t>* Physical Damage Coverage not available for Autos with Stated Amount value greater than $50,000</t>
  </si>
  <si>
    <t>Signed PA DOT Form DL-503 (7-19) - Driver Release for MVR (Section "E")</t>
  </si>
  <si>
    <t>Symbol</t>
  </si>
  <si>
    <t>Comprehensive (Stated Amount)</t>
  </si>
  <si>
    <t>Collision (Stated Amount)</t>
  </si>
  <si>
    <t>Included</t>
  </si>
  <si>
    <t>If No, please explain:</t>
  </si>
  <si>
    <t>Is the Applicant the Sole Driver of the Vehicle to be Insured?</t>
  </si>
  <si>
    <t>`</t>
  </si>
  <si>
    <t xml:space="preserve">   Medical Expense</t>
  </si>
  <si>
    <t xml:space="preserve">   Work Loss</t>
  </si>
  <si>
    <t xml:space="preserve">   Funeral Expense</t>
  </si>
  <si>
    <t xml:space="preserve">   Accidental Death</t>
  </si>
  <si>
    <t>$2,500/$50,000</t>
  </si>
  <si>
    <t>2,500/50,000</t>
  </si>
  <si>
    <t xml:space="preserve">   Medical Expense Benefit</t>
  </si>
  <si>
    <t xml:space="preserve">   Work Loss Benefit</t>
  </si>
  <si>
    <t xml:space="preserve">   Funeral Expense Benefit</t>
  </si>
  <si>
    <t xml:space="preserve">   Accidental Death Benefit</t>
  </si>
  <si>
    <t>Is the Applicant the Sole Owner of the Vehicle to be Insured?</t>
  </si>
  <si>
    <t>Applicant is Sole Owner and Sole Driver of the Vehicle</t>
  </si>
  <si>
    <t xml:space="preserve">Fully completed and signed Application </t>
  </si>
  <si>
    <t>Copy of current PA Drivers License</t>
  </si>
  <si>
    <t>Loss Payee</t>
  </si>
  <si>
    <t>Annual</t>
  </si>
  <si>
    <t>P/R</t>
  </si>
  <si>
    <t>Pro-Rata Factor (P/R)</t>
  </si>
  <si>
    <t>Policy Number:</t>
  </si>
  <si>
    <t>INSURANCE BINDER</t>
  </si>
  <si>
    <t>ISO Class Code</t>
  </si>
  <si>
    <t>BOUND</t>
  </si>
  <si>
    <t>PREMIUM</t>
  </si>
  <si>
    <t>Premium is Due within 15 Days of Binding</t>
  </si>
  <si>
    <t>Chevrolet</t>
  </si>
  <si>
    <t>Enter Email Address</t>
  </si>
  <si>
    <t>Liability (CSL) Limits</t>
  </si>
  <si>
    <t>Unsinsured Limits</t>
  </si>
  <si>
    <t>Underinsured Limits</t>
  </si>
  <si>
    <t>No Coverage is bound until the Company advises the Applicant or its representative that a policy will be issued and then only as of the policy effective date and in accordance with all the policy terms and conditions.  The Applicant acknowledges that the Applicant's Representative named below is acting as the Applicant's agent and not on behalf of the Company.  The Applicant's Representative has no authority to bind Coverage and may not modify or interpret terms of the policy.</t>
  </si>
  <si>
    <t xml:space="preserve">The Applicant understands that an inquiry may be made into the character, finances, driving records, and other personal and business background information the Company deems necessary in determining whether to bind or maintain Coverage.  </t>
  </si>
  <si>
    <t xml:space="preserve">The Applicant represents that they have completed all relevant sections of the Original Application for Coverage and that the statements and any applicable attachments are true and have not misstated or suppressed any material facts.  The Applicant understands that their participation in this program is contingent upon acceptability by the Company and that the signing of this Renewal Application for Coverage does not bind Coverage. </t>
  </si>
  <si>
    <t>There has not been any change in the following Sections of the Original Application for Coverage:  TRAINING &amp; OPERATIONS, QUESTIONNAIRE, CLAIMS INFORMATION.</t>
  </si>
  <si>
    <t>Note: Refer to the Company with a New Business Application for Underwriting Review if the Applicant cannot confirm the 2 Questions above.</t>
  </si>
  <si>
    <t>RENEWAL POLICIES:</t>
  </si>
  <si>
    <t>39 Public Square, P.O. Box AH</t>
  </si>
  <si>
    <t>4870 Sadler Road, Suite 102</t>
  </si>
  <si>
    <t>Glen Allen, VA 23060</t>
  </si>
  <si>
    <t>There has not been any change from the Original Application for Coverage nor in the Automobile(s) insured.</t>
  </si>
  <si>
    <t>The Applicant confirms the following for the 2022 Policy Renewal:</t>
  </si>
  <si>
    <t>Common Expiration Date:  9/1/2023</t>
  </si>
  <si>
    <t>2022 RENEWAL APPLICATION DISCLOSURE &amp; SIGNATURE</t>
  </si>
  <si>
    <t>Year</t>
  </si>
  <si>
    <t>Value</t>
  </si>
  <si>
    <t>Average Number of Hours per Week performing Constable Duties?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</si>
</sst>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lt;=9999999]###\-####;\(###\)\ ###\-####"/>
    <numFmt numFmtId="165" formatCode="&quot;$&quot;#,##0"/>
    <numFmt numFmtId="166" formatCode="0.000"/>
    <numFmt numFmtId="167" formatCode="#,##0.000"/>
    <numFmt numFmtId="168" formatCode="&quot;$&quot;#,##0.00"/>
  </numFmts>
  <fonts count="22" x14ac:knownFonts="1">
    <font>
      <sz val="11"/>
      <color theme="1"/>
      <name val="Calibri"/>
      <family val="2"/>
      <scheme val="minor"/>
    </font>
    <font>
      <sz val="10"/>
      <color theme="1"/>
      <name val="Arial"/>
      <family val="2"/>
    </font>
    <font>
      <b/>
      <sz val="10"/>
      <color theme="1"/>
      <name val="Arial"/>
      <family val="2"/>
    </font>
    <font>
      <sz val="9"/>
      <color theme="1"/>
      <name val="Arial"/>
      <family val="2"/>
    </font>
    <font>
      <b/>
      <sz val="10"/>
      <color theme="0"/>
      <name val="Arial"/>
      <family val="2"/>
    </font>
    <font>
      <u/>
      <sz val="11"/>
      <color theme="10"/>
      <name val="Calibri"/>
      <family val="2"/>
      <scheme val="minor"/>
    </font>
    <font>
      <b/>
      <sz val="11"/>
      <color theme="1"/>
      <name val="Calibri"/>
      <family val="2"/>
      <scheme val="minor"/>
    </font>
    <font>
      <u/>
      <sz val="10"/>
      <color theme="10"/>
      <name val="Calibri"/>
      <family val="2"/>
      <scheme val="minor"/>
    </font>
    <font>
      <b/>
      <u/>
      <sz val="10"/>
      <color theme="10"/>
      <name val="Calibri"/>
      <family val="2"/>
      <scheme val="minor"/>
    </font>
    <font>
      <b/>
      <i/>
      <sz val="10"/>
      <color theme="1"/>
      <name val="Arial"/>
      <family val="2"/>
    </font>
    <font>
      <b/>
      <sz val="9"/>
      <color theme="1"/>
      <name val="Arial"/>
      <family val="2"/>
    </font>
    <font>
      <b/>
      <sz val="12"/>
      <color theme="1"/>
      <name val="Arial"/>
      <family val="2"/>
    </font>
    <font>
      <sz val="11"/>
      <color theme="1"/>
      <name val="Arial"/>
      <family val="2"/>
    </font>
    <font>
      <b/>
      <u/>
      <sz val="11"/>
      <color theme="1"/>
      <name val="Calibri"/>
      <family val="2"/>
      <scheme val="minor"/>
    </font>
    <font>
      <b/>
      <sz val="11"/>
      <color rgb="FFFF0000"/>
      <name val="Calibri"/>
      <family val="2"/>
      <scheme val="minor"/>
    </font>
    <font>
      <b/>
      <i/>
      <sz val="11"/>
      <color theme="1"/>
      <name val="Calibri"/>
      <family val="2"/>
      <scheme val="minor"/>
    </font>
    <font>
      <b/>
      <sz val="11"/>
      <color theme="1"/>
      <name val="Arial"/>
      <family val="2"/>
    </font>
    <font>
      <sz val="18"/>
      <color theme="1"/>
      <name val="Arial"/>
      <family val="2"/>
    </font>
    <font>
      <b/>
      <sz val="10"/>
      <name val="Arial"/>
      <family val="2"/>
    </font>
    <font>
      <b/>
      <u/>
      <sz val="11"/>
      <color rgb="FFFF0000"/>
      <name val="Calibri"/>
      <family val="2"/>
      <scheme val="minor"/>
    </font>
    <font>
      <b/>
      <sz val="9"/>
      <color rgb="FFFF0000"/>
      <name val="Arial"/>
      <family val="2"/>
    </font>
    <font>
      <b/>
      <sz val="10"/>
      <color rgb="FFFF000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5" fillId="0" borderId="0" applyNumberFormat="0" applyFill="0" applyBorder="0" applyAlignment="0" applyProtection="0"/>
  </cellStyleXfs>
  <cellXfs count="268">
    <xf numFmtId="0" fontId="0" fillId="0" borderId="0" xfId="0"/>
    <xf numFmtId="0" fontId="1" fillId="0" borderId="0" xfId="0" applyFont="1"/>
    <xf numFmtId="0" fontId="2" fillId="2" borderId="2" xfId="0" applyFont="1" applyFill="1" applyBorder="1"/>
    <xf numFmtId="0" fontId="2" fillId="2" borderId="3" xfId="0" applyFont="1" applyFill="1" applyBorder="1"/>
    <xf numFmtId="0" fontId="1" fillId="2" borderId="4" xfId="0" applyFont="1" applyFill="1" applyBorder="1"/>
    <xf numFmtId="14" fontId="3" fillId="0" borderId="0" xfId="0" applyNumberFormat="1" applyFont="1" applyBorder="1" applyAlignment="1">
      <alignment horizontal="left"/>
    </xf>
    <xf numFmtId="1" fontId="3" fillId="0" borderId="0" xfId="0" applyNumberFormat="1" applyFont="1" applyBorder="1" applyAlignment="1">
      <alignment horizontal="left"/>
    </xf>
    <xf numFmtId="0" fontId="1" fillId="3" borderId="0" xfId="0" applyFont="1" applyFill="1" applyBorder="1" applyAlignment="1">
      <alignment horizontal="center"/>
    </xf>
    <xf numFmtId="0" fontId="2" fillId="2" borderId="1" xfId="0" applyFont="1" applyFill="1" applyBorder="1" applyAlignment="1">
      <alignment horizontal="center"/>
    </xf>
    <xf numFmtId="0" fontId="0" fillId="0" borderId="1" xfId="0" applyBorder="1" applyAlignment="1">
      <alignment horizontal="right"/>
    </xf>
    <xf numFmtId="0" fontId="6" fillId="2" borderId="1" xfId="0" applyFont="1" applyFill="1" applyBorder="1" applyAlignment="1">
      <alignment horizontal="right"/>
    </xf>
    <xf numFmtId="0" fontId="0" fillId="0" borderId="1" xfId="0" applyBorder="1"/>
    <xf numFmtId="0" fontId="6" fillId="2" borderId="1" xfId="0" applyFont="1" applyFill="1" applyBorder="1"/>
    <xf numFmtId="14" fontId="2" fillId="2" borderId="4" xfId="0" applyNumberFormat="1" applyFont="1" applyFill="1" applyBorder="1" applyAlignment="1">
      <alignment horizontal="center"/>
    </xf>
    <xf numFmtId="1" fontId="2" fillId="2" borderId="4" xfId="0" applyNumberFormat="1" applyFont="1" applyFill="1" applyBorder="1" applyAlignment="1">
      <alignment horizontal="center"/>
    </xf>
    <xf numFmtId="1" fontId="2" fillId="2" borderId="3" xfId="0" applyNumberFormat="1" applyFont="1" applyFill="1" applyBorder="1" applyAlignment="1">
      <alignment horizontal="center"/>
    </xf>
    <xf numFmtId="0" fontId="2" fillId="0" borderId="0" xfId="0" applyFont="1"/>
    <xf numFmtId="14" fontId="2" fillId="2" borderId="2" xfId="0" applyNumberFormat="1" applyFont="1" applyFill="1" applyBorder="1" applyAlignment="1">
      <alignment horizontal="left"/>
    </xf>
    <xf numFmtId="49" fontId="3" fillId="0" borderId="0" xfId="0" applyNumberFormat="1" applyFont="1" applyBorder="1" applyAlignment="1">
      <alignment horizontal="left"/>
    </xf>
    <xf numFmtId="164" fontId="1" fillId="0" borderId="0" xfId="0" applyNumberFormat="1" applyFont="1" applyBorder="1" applyAlignment="1">
      <alignment horizontal="left"/>
    </xf>
    <xf numFmtId="0" fontId="5" fillId="0" borderId="0" xfId="1" applyBorder="1" applyAlignment="1">
      <alignment horizontal="left"/>
    </xf>
    <xf numFmtId="0" fontId="3" fillId="0" borderId="0" xfId="0" applyFont="1" applyBorder="1" applyAlignment="1">
      <alignment horizontal="left"/>
    </xf>
    <xf numFmtId="0" fontId="1" fillId="0" borderId="0" xfId="0" applyFont="1" applyBorder="1" applyAlignment="1">
      <alignment horizontal="left"/>
    </xf>
    <xf numFmtId="0" fontId="7" fillId="0" borderId="0" xfId="1" applyFont="1" applyBorder="1" applyAlignment="1">
      <alignment horizontal="left"/>
    </xf>
    <xf numFmtId="164" fontId="2" fillId="0" borderId="0" xfId="0" applyNumberFormat="1" applyFont="1" applyBorder="1" applyAlignment="1">
      <alignment horizontal="left"/>
    </xf>
    <xf numFmtId="0" fontId="8" fillId="0" borderId="0" xfId="1"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
    </xf>
    <xf numFmtId="164" fontId="2" fillId="0" borderId="1" xfId="0" applyNumberFormat="1" applyFont="1" applyBorder="1" applyAlignment="1">
      <alignment horizontal="center"/>
    </xf>
    <xf numFmtId="49" fontId="2" fillId="2" borderId="1" xfId="0" applyNumberFormat="1" applyFont="1" applyFill="1" applyBorder="1" applyAlignment="1">
      <alignment horizontal="left"/>
    </xf>
    <xf numFmtId="49" fontId="2" fillId="2" borderId="1" xfId="0" applyNumberFormat="1" applyFont="1" applyFill="1" applyBorder="1" applyAlignment="1"/>
    <xf numFmtId="164" fontId="1" fillId="2" borderId="1" xfId="0" applyNumberFormat="1" applyFont="1" applyFill="1" applyBorder="1" applyAlignment="1">
      <alignment horizontal="left"/>
    </xf>
    <xf numFmtId="0" fontId="6" fillId="0" borderId="1" xfId="0" applyFont="1" applyBorder="1" applyAlignment="1">
      <alignment horizontal="center"/>
    </xf>
    <xf numFmtId="3" fontId="0" fillId="0" borderId="1" xfId="0" applyNumberFormat="1" applyBorder="1" applyAlignment="1">
      <alignment horizontal="left"/>
    </xf>
    <xf numFmtId="164" fontId="2" fillId="2" borderId="1" xfId="0" applyNumberFormat="1" applyFont="1" applyFill="1" applyBorder="1" applyAlignment="1">
      <alignment horizontal="left"/>
    </xf>
    <xf numFmtId="0" fontId="2" fillId="3" borderId="0" xfId="0" applyFont="1" applyFill="1" applyBorder="1" applyAlignment="1">
      <alignment horizontal="left"/>
    </xf>
    <xf numFmtId="0" fontId="2" fillId="2" borderId="8" xfId="0" applyFont="1" applyFill="1" applyBorder="1"/>
    <xf numFmtId="0" fontId="2" fillId="2" borderId="6" xfId="0" applyFont="1" applyFill="1" applyBorder="1"/>
    <xf numFmtId="0" fontId="6" fillId="0" borderId="0" xfId="0" applyFont="1"/>
    <xf numFmtId="0" fontId="12" fillId="0" borderId="0" xfId="0" applyFont="1"/>
    <xf numFmtId="0" fontId="2" fillId="0" borderId="0" xfId="0" applyFont="1" applyAlignment="1">
      <alignment horizontal="center"/>
    </xf>
    <xf numFmtId="14" fontId="2" fillId="0" borderId="0" xfId="0" applyNumberFormat="1" applyFont="1"/>
    <xf numFmtId="165" fontId="2" fillId="0" borderId="0" xfId="0" applyNumberFormat="1" applyFont="1" applyAlignment="1">
      <alignment horizontal="left"/>
    </xf>
    <xf numFmtId="165" fontId="6" fillId="0" borderId="0" xfId="0" applyNumberFormat="1" applyFont="1" applyAlignment="1">
      <alignment horizontal="left"/>
    </xf>
    <xf numFmtId="0" fontId="0" fillId="0" borderId="0" xfId="0" applyFont="1"/>
    <xf numFmtId="14" fontId="2" fillId="2" borderId="2" xfId="0" applyNumberFormat="1" applyFont="1" applyFill="1" applyBorder="1" applyAlignment="1">
      <alignment horizontal="center"/>
    </xf>
    <xf numFmtId="14" fontId="2" fillId="2" borderId="3" xfId="0" applyNumberFormat="1" applyFont="1" applyFill="1" applyBorder="1" applyAlignment="1">
      <alignment horizontal="center"/>
    </xf>
    <xf numFmtId="0" fontId="2" fillId="3" borderId="0" xfId="0" applyFont="1" applyFill="1" applyBorder="1"/>
    <xf numFmtId="0" fontId="1" fillId="0" borderId="14" xfId="0" applyFont="1" applyBorder="1"/>
    <xf numFmtId="0" fontId="12" fillId="0" borderId="14" xfId="0" applyFont="1" applyBorder="1"/>
    <xf numFmtId="0" fontId="2" fillId="0" borderId="14" xfId="0" applyFont="1" applyBorder="1"/>
    <xf numFmtId="0" fontId="6" fillId="2" borderId="1" xfId="0" applyFont="1" applyFill="1" applyBorder="1" applyAlignment="1">
      <alignment horizontal="left"/>
    </xf>
    <xf numFmtId="0" fontId="0" fillId="0" borderId="1" xfId="0" applyBorder="1" applyAlignment="1">
      <alignment horizontal="left"/>
    </xf>
    <xf numFmtId="0" fontId="6" fillId="0" borderId="0" xfId="0" applyFont="1" applyAlignment="1">
      <alignment horizontal="center"/>
    </xf>
    <xf numFmtId="0" fontId="0" fillId="0" borderId="0" xfId="0" applyAlignment="1">
      <alignment horizontal="center"/>
    </xf>
    <xf numFmtId="0" fontId="13" fillId="0" borderId="0" xfId="0" applyFont="1"/>
    <xf numFmtId="0" fontId="13" fillId="0" borderId="0" xfId="0" applyFont="1" applyAlignment="1">
      <alignment horizontal="center"/>
    </xf>
    <xf numFmtId="3" fontId="6" fillId="0" borderId="1" xfId="0" applyNumberFormat="1" applyFont="1" applyBorder="1" applyAlignment="1">
      <alignment horizontal="center"/>
    </xf>
    <xf numFmtId="3" fontId="14" fillId="0" borderId="1" xfId="0" applyNumberFormat="1" applyFont="1" applyBorder="1" applyAlignment="1">
      <alignment horizontal="center"/>
    </xf>
    <xf numFmtId="167" fontId="6" fillId="0" borderId="1" xfId="0" applyNumberFormat="1" applyFont="1" applyBorder="1" applyAlignment="1">
      <alignment horizontal="center"/>
    </xf>
    <xf numFmtId="3" fontId="0" fillId="0" borderId="0" xfId="0" applyNumberFormat="1"/>
    <xf numFmtId="0" fontId="6" fillId="0" borderId="0" xfId="0" quotePrefix="1" applyFont="1"/>
    <xf numFmtId="166" fontId="0" fillId="0" borderId="0" xfId="0" applyNumberFormat="1" applyAlignment="1">
      <alignment horizontal="center"/>
    </xf>
    <xf numFmtId="2" fontId="6" fillId="0" borderId="1" xfId="0" applyNumberFormat="1" applyFont="1" applyBorder="1" applyAlignment="1">
      <alignment horizontal="center"/>
    </xf>
    <xf numFmtId="4" fontId="6" fillId="0" borderId="1" xfId="0" applyNumberFormat="1" applyFont="1" applyBorder="1" applyAlignment="1">
      <alignment horizontal="center"/>
    </xf>
    <xf numFmtId="3" fontId="0" fillId="0" borderId="1" xfId="0" applyNumberFormat="1" applyFont="1" applyBorder="1" applyAlignment="1">
      <alignment horizontal="left"/>
    </xf>
    <xf numFmtId="14" fontId="3" fillId="3" borderId="0" xfId="0" applyNumberFormat="1" applyFont="1" applyFill="1" applyBorder="1" applyAlignment="1">
      <alignment horizontal="left"/>
    </xf>
    <xf numFmtId="0" fontId="3" fillId="3" borderId="0" xfId="0" applyNumberFormat="1" applyFont="1" applyFill="1" applyBorder="1" applyAlignment="1">
      <alignment horizontal="left"/>
    </xf>
    <xf numFmtId="0" fontId="1" fillId="3" borderId="0" xfId="0" applyFont="1" applyFill="1" applyBorder="1" applyAlignment="1">
      <alignment horizontal="left"/>
    </xf>
    <xf numFmtId="165" fontId="1" fillId="0" borderId="0" xfId="0" applyNumberFormat="1" applyFont="1" applyBorder="1" applyAlignment="1">
      <alignment horizontal="left"/>
    </xf>
    <xf numFmtId="0" fontId="1" fillId="0" borderId="0" xfId="0" applyNumberFormat="1" applyFont="1" applyBorder="1" applyAlignment="1">
      <alignment horizontal="left"/>
    </xf>
    <xf numFmtId="0" fontId="0" fillId="0" borderId="1" xfId="0" applyFill="1" applyBorder="1"/>
    <xf numFmtId="0" fontId="6" fillId="2" borderId="15" xfId="0" applyFont="1" applyFill="1" applyBorder="1"/>
    <xf numFmtId="0" fontId="0" fillId="0" borderId="1" xfId="0" applyBorder="1" applyAlignment="1">
      <alignment horizontal="left"/>
    </xf>
    <xf numFmtId="0" fontId="2" fillId="0" borderId="0" xfId="0" applyFont="1" applyAlignment="1">
      <alignment horizontal="left"/>
    </xf>
    <xf numFmtId="0" fontId="0" fillId="0" borderId="0" xfId="0" applyBorder="1" applyAlignment="1">
      <alignment horizontal="left"/>
    </xf>
    <xf numFmtId="0" fontId="6" fillId="3" borderId="0" xfId="0" applyFont="1" applyFill="1" applyBorder="1" applyAlignment="1">
      <alignment horizontal="left"/>
    </xf>
    <xf numFmtId="2" fontId="6" fillId="0" borderId="1" xfId="0" applyNumberFormat="1" applyFont="1" applyFill="1" applyBorder="1" applyAlignment="1">
      <alignment horizontal="center"/>
    </xf>
    <xf numFmtId="0" fontId="6" fillId="3" borderId="1" xfId="0" applyFont="1" applyFill="1" applyBorder="1" applyAlignment="1">
      <alignment horizontal="center"/>
    </xf>
    <xf numFmtId="166" fontId="6" fillId="3" borderId="1" xfId="0" applyNumberFormat="1" applyFont="1" applyFill="1" applyBorder="1" applyAlignment="1">
      <alignment horizontal="center"/>
    </xf>
    <xf numFmtId="0" fontId="6" fillId="5" borderId="1" xfId="0" applyFont="1" applyFill="1" applyBorder="1" applyAlignment="1">
      <alignment horizontal="center"/>
    </xf>
    <xf numFmtId="3" fontId="10" fillId="5" borderId="1" xfId="0" applyNumberFormat="1" applyFont="1" applyFill="1" applyBorder="1" applyAlignment="1">
      <alignment horizontal="left"/>
    </xf>
    <xf numFmtId="3" fontId="6" fillId="5" borderId="0" xfId="0" applyNumberFormat="1" applyFont="1" applyFill="1" applyAlignment="1">
      <alignment horizontal="left"/>
    </xf>
    <xf numFmtId="3" fontId="6" fillId="5" borderId="1" xfId="0" applyNumberFormat="1" applyFont="1" applyFill="1" applyBorder="1" applyAlignment="1">
      <alignment horizontal="left"/>
    </xf>
    <xf numFmtId="0" fontId="5" fillId="0" borderId="0" xfId="1"/>
    <xf numFmtId="0" fontId="16" fillId="0" borderId="0" xfId="0" applyFont="1"/>
    <xf numFmtId="0" fontId="16" fillId="0" borderId="0" xfId="0" applyFont="1" applyAlignment="1">
      <alignment vertical="center"/>
    </xf>
    <xf numFmtId="0" fontId="17" fillId="0" borderId="0" xfId="0" applyFont="1" applyAlignment="1">
      <alignment horizontal="center"/>
    </xf>
    <xf numFmtId="0" fontId="9" fillId="0" borderId="0" xfId="0" applyFont="1"/>
    <xf numFmtId="0" fontId="6" fillId="0" borderId="16" xfId="0" applyFont="1" applyBorder="1" applyAlignment="1">
      <alignment horizontal="center"/>
    </xf>
    <xf numFmtId="2" fontId="0" fillId="0" borderId="1" xfId="0" applyNumberFormat="1" applyBorder="1" applyAlignment="1">
      <alignment horizontal="left"/>
    </xf>
    <xf numFmtId="3" fontId="15" fillId="0" borderId="0" xfId="0" applyNumberFormat="1" applyFont="1"/>
    <xf numFmtId="166" fontId="6" fillId="0" borderId="1" xfId="0" applyNumberFormat="1" applyFont="1" applyBorder="1" applyAlignment="1">
      <alignment horizontal="center"/>
    </xf>
    <xf numFmtId="167" fontId="2" fillId="0" borderId="0" xfId="0" applyNumberFormat="1" applyFont="1" applyAlignment="1">
      <alignment horizontal="left"/>
    </xf>
    <xf numFmtId="14" fontId="2" fillId="0" borderId="0" xfId="0" applyNumberFormat="1" applyFont="1" applyAlignment="1">
      <alignment horizontal="left"/>
    </xf>
    <xf numFmtId="165" fontId="12" fillId="0" borderId="0" xfId="0" applyNumberFormat="1" applyFont="1" applyAlignment="1">
      <alignment horizontal="left"/>
    </xf>
    <xf numFmtId="165" fontId="12" fillId="0" borderId="0" xfId="0" quotePrefix="1" applyNumberFormat="1" applyFont="1" applyAlignment="1">
      <alignment horizontal="left"/>
    </xf>
    <xf numFmtId="0" fontId="2" fillId="3" borderId="0" xfId="0" applyFont="1" applyFill="1" applyBorder="1" applyAlignment="1">
      <alignment horizontal="center" vertical="top"/>
    </xf>
    <xf numFmtId="0" fontId="2" fillId="3" borderId="0" xfId="0" applyFont="1" applyFill="1" applyBorder="1" applyAlignment="1">
      <alignment horizontal="center"/>
    </xf>
    <xf numFmtId="165" fontId="2" fillId="0" borderId="0" xfId="0" applyNumberFormat="1" applyFont="1" applyAlignment="1">
      <alignment horizontal="center" vertical="top"/>
    </xf>
    <xf numFmtId="165" fontId="2" fillId="0" borderId="14" xfId="0" applyNumberFormat="1" applyFont="1" applyBorder="1" applyAlignment="1">
      <alignment horizontal="center" vertical="top"/>
    </xf>
    <xf numFmtId="0" fontId="2" fillId="0" borderId="14" xfId="0" applyFont="1" applyBorder="1" applyAlignment="1">
      <alignment horizontal="center"/>
    </xf>
    <xf numFmtId="165" fontId="2" fillId="3" borderId="0" xfId="0" applyNumberFormat="1" applyFont="1" applyFill="1" applyBorder="1" applyAlignment="1">
      <alignment horizontal="center"/>
    </xf>
    <xf numFmtId="165" fontId="2" fillId="0" borderId="0" xfId="0" applyNumberFormat="1" applyFont="1" applyAlignment="1">
      <alignment horizontal="center"/>
    </xf>
    <xf numFmtId="165" fontId="2" fillId="0" borderId="14" xfId="0" applyNumberFormat="1" applyFont="1" applyBorder="1" applyAlignment="1">
      <alignment horizontal="center"/>
    </xf>
    <xf numFmtId="164" fontId="2" fillId="0" borderId="16" xfId="0" applyNumberFormat="1" applyFont="1" applyBorder="1" applyAlignment="1">
      <alignment horizontal="center"/>
    </xf>
    <xf numFmtId="3" fontId="0" fillId="0" borderId="1" xfId="0" quotePrefix="1" applyNumberFormat="1" applyBorder="1" applyAlignment="1">
      <alignment horizontal="left"/>
    </xf>
    <xf numFmtId="165" fontId="2" fillId="0" borderId="0" xfId="0" applyNumberFormat="1" applyFont="1" applyAlignment="1">
      <alignment horizontal="left" vertical="top"/>
    </xf>
    <xf numFmtId="165" fontId="2" fillId="0" borderId="0" xfId="0" quotePrefix="1" applyNumberFormat="1" applyFont="1" applyAlignment="1">
      <alignment horizontal="left" vertical="top"/>
    </xf>
    <xf numFmtId="165" fontId="2" fillId="0" borderId="14" xfId="0" applyNumberFormat="1" applyFont="1" applyBorder="1" applyAlignment="1">
      <alignment horizontal="left" vertical="top"/>
    </xf>
    <xf numFmtId="0" fontId="0" fillId="0" borderId="0" xfId="0" applyBorder="1" applyAlignment="1">
      <alignment horizontal="left" vertical="top" wrapText="1"/>
    </xf>
    <xf numFmtId="14" fontId="2" fillId="2" borderId="2" xfId="0" applyNumberFormat="1" applyFont="1" applyFill="1" applyBorder="1" applyAlignment="1">
      <alignment horizontal="center"/>
    </xf>
    <xf numFmtId="14" fontId="2" fillId="2" borderId="3" xfId="0" applyNumberFormat="1" applyFont="1" applyFill="1" applyBorder="1" applyAlignment="1">
      <alignment horizontal="center"/>
    </xf>
    <xf numFmtId="0" fontId="6" fillId="5" borderId="16" xfId="0" applyFont="1" applyFill="1" applyBorder="1" applyAlignment="1" applyProtection="1">
      <alignment horizontal="center"/>
      <protection locked="0"/>
    </xf>
    <xf numFmtId="1" fontId="1" fillId="5" borderId="1" xfId="0" applyNumberFormat="1" applyFont="1" applyFill="1" applyBorder="1" applyAlignment="1" applyProtection="1">
      <alignment horizontal="left"/>
      <protection locked="0"/>
    </xf>
    <xf numFmtId="0" fontId="6" fillId="5" borderId="1" xfId="0" applyFont="1" applyFill="1" applyBorder="1" applyAlignment="1" applyProtection="1">
      <alignment horizontal="center"/>
      <protection locked="0"/>
    </xf>
    <xf numFmtId="49" fontId="2" fillId="5" borderId="5" xfId="0" applyNumberFormat="1" applyFont="1" applyFill="1" applyBorder="1" applyAlignment="1" applyProtection="1">
      <alignment horizontal="left"/>
      <protection locked="0"/>
    </xf>
    <xf numFmtId="49" fontId="2" fillId="5" borderId="1" xfId="0" applyNumberFormat="1" applyFont="1" applyFill="1" applyBorder="1" applyAlignment="1" applyProtection="1">
      <alignment horizontal="left"/>
      <protection locked="0"/>
    </xf>
    <xf numFmtId="3" fontId="0" fillId="5" borderId="1" xfId="0" applyNumberFormat="1" applyFill="1" applyBorder="1" applyAlignment="1" applyProtection="1">
      <alignment horizontal="left"/>
      <protection locked="0"/>
    </xf>
    <xf numFmtId="0" fontId="9" fillId="0" borderId="0" xfId="0" applyFont="1" applyAlignment="1">
      <alignment vertical="top"/>
    </xf>
    <xf numFmtId="0" fontId="6" fillId="0" borderId="0" xfId="0" applyFont="1" applyAlignment="1">
      <alignment horizontal="center" vertical="center"/>
    </xf>
    <xf numFmtId="0" fontId="0" fillId="5" borderId="1" xfId="0" applyFill="1" applyBorder="1" applyProtection="1">
      <protection locked="0"/>
    </xf>
    <xf numFmtId="0" fontId="2" fillId="3" borderId="0" xfId="0" applyFont="1" applyFill="1" applyBorder="1" applyAlignment="1" applyProtection="1">
      <alignment horizontal="left" vertical="top"/>
    </xf>
    <xf numFmtId="0" fontId="0" fillId="3" borderId="0" xfId="0" applyFill="1" applyBorder="1" applyAlignment="1" applyProtection="1">
      <alignment horizontal="left" vertical="top" wrapText="1"/>
    </xf>
    <xf numFmtId="1" fontId="6" fillId="0" borderId="1" xfId="0" applyNumberFormat="1" applyFont="1" applyBorder="1" applyAlignment="1">
      <alignment horizontal="left"/>
    </xf>
    <xf numFmtId="0" fontId="1" fillId="2" borderId="8" xfId="0" applyFont="1" applyFill="1" applyBorder="1"/>
    <xf numFmtId="0" fontId="2" fillId="0" borderId="0" xfId="0" applyFont="1" applyAlignment="1">
      <alignment horizontal="left"/>
    </xf>
    <xf numFmtId="0" fontId="4" fillId="2" borderId="11" xfId="0" applyFont="1" applyFill="1" applyBorder="1" applyAlignment="1">
      <alignment horizontal="left"/>
    </xf>
    <xf numFmtId="0" fontId="4" fillId="2" borderId="9" xfId="0" applyFont="1" applyFill="1" applyBorder="1" applyAlignment="1">
      <alignment horizontal="left"/>
    </xf>
    <xf numFmtId="0" fontId="4" fillId="2" borderId="10"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center"/>
    </xf>
    <xf numFmtId="0" fontId="18" fillId="2" borderId="9" xfId="0" applyFont="1" applyFill="1" applyBorder="1" applyAlignment="1">
      <alignment horizontal="center"/>
    </xf>
    <xf numFmtId="0" fontId="4" fillId="2" borderId="9" xfId="0" applyFont="1" applyFill="1" applyBorder="1" applyAlignment="1">
      <alignment horizontal="center"/>
    </xf>
    <xf numFmtId="168" fontId="2" fillId="0" borderId="0" xfId="0" applyNumberFormat="1" applyFont="1"/>
    <xf numFmtId="165" fontId="2" fillId="0" borderId="0" xfId="0" applyNumberFormat="1" applyFont="1"/>
    <xf numFmtId="1" fontId="6" fillId="0" borderId="0" xfId="0" applyNumberFormat="1" applyFont="1" applyBorder="1" applyAlignment="1">
      <alignment horizontal="left"/>
    </xf>
    <xf numFmtId="0" fontId="6" fillId="0" borderId="0" xfId="0" applyNumberFormat="1" applyFont="1" applyBorder="1" applyAlignment="1">
      <alignment horizontal="left"/>
    </xf>
    <xf numFmtId="0" fontId="6" fillId="0" borderId="0" xfId="0" applyFont="1" applyBorder="1" applyAlignment="1">
      <alignment horizontal="left"/>
    </xf>
    <xf numFmtId="3" fontId="6" fillId="0" borderId="0" xfId="0" applyNumberFormat="1" applyFont="1" applyBorder="1" applyAlignment="1">
      <alignment horizontal="left"/>
    </xf>
    <xf numFmtId="1" fontId="6" fillId="5" borderId="1" xfId="0" applyNumberFormat="1" applyFont="1" applyFill="1" applyBorder="1" applyAlignment="1">
      <alignment horizontal="left"/>
    </xf>
    <xf numFmtId="0" fontId="14" fillId="0" borderId="16" xfId="0" applyFont="1" applyBorder="1" applyAlignment="1">
      <alignment horizontal="center"/>
    </xf>
    <xf numFmtId="0" fontId="19" fillId="0" borderId="5" xfId="0" applyFont="1" applyBorder="1" applyAlignment="1">
      <alignment horizontal="center"/>
    </xf>
    <xf numFmtId="0" fontId="14" fillId="0" borderId="1" xfId="0" applyFont="1" applyBorder="1"/>
    <xf numFmtId="0" fontId="14" fillId="0" borderId="1" xfId="0" applyFont="1" applyFill="1" applyBorder="1"/>
    <xf numFmtId="2" fontId="14" fillId="0" borderId="1" xfId="0" applyNumberFormat="1" applyFont="1" applyBorder="1" applyAlignment="1">
      <alignment horizontal="left"/>
    </xf>
    <xf numFmtId="0" fontId="14" fillId="7" borderId="1" xfId="0" applyFont="1" applyFill="1" applyBorder="1"/>
    <xf numFmtId="0" fontId="2" fillId="2" borderId="4" xfId="0" applyFont="1" applyFill="1" applyBorder="1" applyAlignment="1">
      <alignment horizontal="center"/>
    </xf>
    <xf numFmtId="0" fontId="6" fillId="0" borderId="1" xfId="0" applyFont="1" applyBorder="1" applyAlignment="1">
      <alignment horizontal="left"/>
    </xf>
    <xf numFmtId="0" fontId="6" fillId="0" borderId="7" xfId="0" applyFont="1" applyBorder="1"/>
    <xf numFmtId="3" fontId="6" fillId="3" borderId="1" xfId="0" applyNumberFormat="1" applyFont="1" applyFill="1" applyBorder="1" applyAlignment="1">
      <alignment horizontal="center"/>
    </xf>
    <xf numFmtId="167" fontId="14" fillId="0" borderId="1" xfId="0" applyNumberFormat="1" applyFont="1" applyBorder="1" applyAlignment="1">
      <alignment horizontal="center"/>
    </xf>
    <xf numFmtId="165" fontId="2" fillId="0" borderId="1" xfId="0" applyNumberFormat="1" applyFont="1" applyBorder="1" applyAlignment="1">
      <alignment horizontal="left" vertical="top"/>
    </xf>
    <xf numFmtId="165" fontId="2" fillId="0" borderId="1" xfId="0" quotePrefix="1" applyNumberFormat="1" applyFont="1" applyBorder="1" applyAlignment="1">
      <alignment horizontal="left" vertical="top"/>
    </xf>
    <xf numFmtId="165" fontId="2" fillId="0" borderId="18" xfId="0" applyNumberFormat="1" applyFont="1" applyBorder="1" applyAlignment="1">
      <alignment horizontal="left" vertical="top"/>
    </xf>
    <xf numFmtId="165" fontId="2" fillId="5" borderId="1" xfId="0" applyNumberFormat="1" applyFont="1" applyFill="1" applyBorder="1" applyAlignment="1">
      <alignment horizontal="left" vertical="top"/>
    </xf>
    <xf numFmtId="0" fontId="2" fillId="5" borderId="1" xfId="0" applyFont="1" applyFill="1" applyBorder="1" applyAlignment="1">
      <alignment horizontal="center" vertical="top"/>
    </xf>
    <xf numFmtId="0" fontId="6" fillId="0" borderId="0" xfId="0" applyFont="1" applyAlignment="1">
      <alignment vertical="top"/>
    </xf>
    <xf numFmtId="0" fontId="10" fillId="5" borderId="2" xfId="0" applyFont="1" applyFill="1" applyBorder="1" applyAlignment="1">
      <alignment vertical="top"/>
    </xf>
    <xf numFmtId="0" fontId="2" fillId="5" borderId="4" xfId="0" applyFont="1" applyFill="1" applyBorder="1" applyAlignment="1">
      <alignment vertical="top"/>
    </xf>
    <xf numFmtId="0" fontId="2" fillId="5" borderId="3" xfId="0" applyFont="1" applyFill="1" applyBorder="1" applyAlignment="1">
      <alignment vertical="top"/>
    </xf>
    <xf numFmtId="1" fontId="6" fillId="3" borderId="1" xfId="0" applyNumberFormat="1" applyFont="1" applyFill="1" applyBorder="1" applyAlignment="1">
      <alignment horizontal="center"/>
    </xf>
    <xf numFmtId="0" fontId="11" fillId="2" borderId="2" xfId="0" applyFont="1" applyFill="1" applyBorder="1" applyAlignment="1">
      <alignment horizontal="center"/>
    </xf>
    <xf numFmtId="0" fontId="11" fillId="2" borderId="4" xfId="0" applyFont="1" applyFill="1" applyBorder="1" applyAlignment="1">
      <alignment horizontal="center"/>
    </xf>
    <xf numFmtId="0" fontId="11" fillId="2" borderId="3" xfId="0" applyFont="1" applyFill="1" applyBorder="1" applyAlignment="1">
      <alignment horizontal="center"/>
    </xf>
    <xf numFmtId="49" fontId="9" fillId="5" borderId="2" xfId="0" applyNumberFormat="1" applyFont="1" applyFill="1" applyBorder="1" applyAlignment="1" applyProtection="1">
      <alignment horizontal="left"/>
      <protection locked="0"/>
    </xf>
    <xf numFmtId="49" fontId="9" fillId="5" borderId="4" xfId="0" applyNumberFormat="1" applyFont="1" applyFill="1" applyBorder="1" applyAlignment="1" applyProtection="1">
      <alignment horizontal="left"/>
      <protection locked="0"/>
    </xf>
    <xf numFmtId="49" fontId="9" fillId="5" borderId="3" xfId="0" applyNumberFormat="1" applyFont="1" applyFill="1" applyBorder="1" applyAlignment="1" applyProtection="1">
      <alignment horizontal="left"/>
      <protection locked="0"/>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6" fillId="2" borderId="1" xfId="0" applyFont="1" applyFill="1" applyBorder="1" applyAlignment="1">
      <alignment horizontal="left" vertical="top"/>
    </xf>
    <xf numFmtId="0" fontId="0" fillId="5" borderId="1" xfId="0" applyFill="1" applyBorder="1" applyAlignment="1" applyProtection="1">
      <alignment horizontal="left" vertical="top"/>
      <protection locked="0"/>
    </xf>
    <xf numFmtId="14" fontId="2" fillId="2" borderId="2" xfId="0" applyNumberFormat="1" applyFont="1" applyFill="1" applyBorder="1" applyAlignment="1">
      <alignment horizontal="center"/>
    </xf>
    <xf numFmtId="14" fontId="2" fillId="2" borderId="4" xfId="0" applyNumberFormat="1" applyFont="1" applyFill="1" applyBorder="1" applyAlignment="1">
      <alignment horizontal="center"/>
    </xf>
    <xf numFmtId="14" fontId="2" fillId="2" borderId="3" xfId="0" applyNumberFormat="1"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14" fontId="1" fillId="5" borderId="2" xfId="0" applyNumberFormat="1" applyFont="1" applyFill="1" applyBorder="1" applyAlignment="1" applyProtection="1">
      <alignment horizontal="left"/>
      <protection locked="0"/>
    </xf>
    <xf numFmtId="14" fontId="1" fillId="5" borderId="4" xfId="0" applyNumberFormat="1" applyFont="1" applyFill="1" applyBorder="1" applyAlignment="1" applyProtection="1">
      <alignment horizontal="left"/>
      <protection locked="0"/>
    </xf>
    <xf numFmtId="14" fontId="1" fillId="5" borderId="3" xfId="0" applyNumberFormat="1" applyFont="1" applyFill="1" applyBorder="1" applyAlignment="1" applyProtection="1">
      <alignment horizontal="left"/>
      <protection locked="0"/>
    </xf>
    <xf numFmtId="0" fontId="1" fillId="5" borderId="2" xfId="0" applyNumberFormat="1" applyFont="1" applyFill="1" applyBorder="1" applyAlignment="1" applyProtection="1">
      <alignment horizontal="left"/>
      <protection locked="0"/>
    </xf>
    <xf numFmtId="0" fontId="1" fillId="5" borderId="4" xfId="0" applyNumberFormat="1" applyFont="1" applyFill="1" applyBorder="1" applyAlignment="1" applyProtection="1">
      <alignment horizontal="left"/>
      <protection locked="0"/>
    </xf>
    <xf numFmtId="0" fontId="1" fillId="5" borderId="3" xfId="0" applyNumberFormat="1" applyFont="1" applyFill="1" applyBorder="1" applyAlignment="1" applyProtection="1">
      <alignment horizontal="left"/>
      <protection locked="0"/>
    </xf>
    <xf numFmtId="0" fontId="21" fillId="2" borderId="2" xfId="0" applyFont="1" applyFill="1" applyBorder="1" applyAlignment="1">
      <alignment horizontal="center"/>
    </xf>
    <xf numFmtId="0" fontId="21" fillId="2" borderId="4" xfId="0" applyFont="1" applyFill="1" applyBorder="1" applyAlignment="1">
      <alignment horizontal="center"/>
    </xf>
    <xf numFmtId="0" fontId="21" fillId="2" borderId="3" xfId="0" applyFont="1" applyFill="1" applyBorder="1" applyAlignment="1">
      <alignment horizontal="center"/>
    </xf>
    <xf numFmtId="0" fontId="3" fillId="5" borderId="2" xfId="0" applyNumberFormat="1" applyFont="1" applyFill="1" applyBorder="1" applyAlignment="1" applyProtection="1">
      <alignment horizontal="left"/>
      <protection locked="0"/>
    </xf>
    <xf numFmtId="0" fontId="3" fillId="5" borderId="4" xfId="0" applyNumberFormat="1" applyFont="1" applyFill="1" applyBorder="1" applyAlignment="1" applyProtection="1">
      <alignment horizontal="left"/>
      <protection locked="0"/>
    </xf>
    <xf numFmtId="0" fontId="3" fillId="5" borderId="3" xfId="0" applyNumberFormat="1" applyFont="1" applyFill="1" applyBorder="1" applyAlignment="1" applyProtection="1">
      <alignment horizontal="left"/>
      <protection locked="0"/>
    </xf>
    <xf numFmtId="164" fontId="1" fillId="5" borderId="2" xfId="0" applyNumberFormat="1" applyFont="1" applyFill="1" applyBorder="1" applyAlignment="1" applyProtection="1">
      <alignment horizontal="left"/>
      <protection locked="0"/>
    </xf>
    <xf numFmtId="164" fontId="1" fillId="5" borderId="3" xfId="0" applyNumberFormat="1" applyFont="1" applyFill="1" applyBorder="1" applyAlignment="1" applyProtection="1">
      <alignment horizontal="left"/>
      <protection locked="0"/>
    </xf>
    <xf numFmtId="0" fontId="19" fillId="5" borderId="2" xfId="1" applyFont="1" applyFill="1" applyBorder="1" applyAlignment="1" applyProtection="1">
      <alignment horizontal="left"/>
      <protection locked="0"/>
    </xf>
    <xf numFmtId="0" fontId="20" fillId="5" borderId="4" xfId="0" applyFont="1" applyFill="1" applyBorder="1" applyAlignment="1" applyProtection="1">
      <alignment horizontal="left"/>
      <protection locked="0"/>
    </xf>
    <xf numFmtId="0" fontId="20" fillId="5" borderId="3" xfId="0" applyFont="1" applyFill="1" applyBorder="1" applyAlignment="1" applyProtection="1">
      <alignment horizontal="left"/>
      <protection locked="0"/>
    </xf>
    <xf numFmtId="0" fontId="1" fillId="5" borderId="2" xfId="0" applyFont="1" applyFill="1" applyBorder="1" applyAlignment="1" applyProtection="1">
      <alignment horizontal="left"/>
      <protection locked="0"/>
    </xf>
    <xf numFmtId="0" fontId="1" fillId="5" borderId="3" xfId="0" applyFont="1" applyFill="1" applyBorder="1" applyAlignment="1" applyProtection="1">
      <alignment horizontal="left"/>
      <protection locked="0"/>
    </xf>
    <xf numFmtId="0" fontId="1" fillId="5" borderId="4" xfId="0" applyFont="1" applyFill="1" applyBorder="1" applyAlignment="1" applyProtection="1">
      <alignment horizontal="left"/>
      <protection locked="0"/>
    </xf>
    <xf numFmtId="0" fontId="4" fillId="4" borderId="2" xfId="0" applyFont="1" applyFill="1" applyBorder="1" applyAlignment="1">
      <alignment horizontal="left"/>
    </xf>
    <xf numFmtId="0" fontId="4" fillId="4" borderId="4" xfId="0" applyFont="1" applyFill="1" applyBorder="1" applyAlignment="1">
      <alignment horizontal="left"/>
    </xf>
    <xf numFmtId="0" fontId="4" fillId="4" borderId="3" xfId="0" applyFont="1" applyFill="1" applyBorder="1" applyAlignment="1">
      <alignment horizontal="left"/>
    </xf>
    <xf numFmtId="0" fontId="2" fillId="3" borderId="2" xfId="0" applyFont="1" applyFill="1" applyBorder="1" applyAlignment="1">
      <alignment horizontal="left"/>
    </xf>
    <xf numFmtId="0" fontId="2" fillId="3" borderId="4" xfId="0" applyFont="1" applyFill="1" applyBorder="1" applyAlignment="1">
      <alignment horizontal="left"/>
    </xf>
    <xf numFmtId="0" fontId="2" fillId="3" borderId="3" xfId="0" applyFont="1" applyFill="1" applyBorder="1" applyAlignment="1">
      <alignment horizontal="left"/>
    </xf>
    <xf numFmtId="14" fontId="2" fillId="3" borderId="2" xfId="0" applyNumberFormat="1" applyFont="1" applyFill="1" applyBorder="1" applyAlignment="1">
      <alignment horizontal="left"/>
    </xf>
    <xf numFmtId="14" fontId="2" fillId="3" borderId="3" xfId="0" applyNumberFormat="1" applyFont="1" applyFill="1" applyBorder="1" applyAlignment="1">
      <alignment horizontal="left"/>
    </xf>
    <xf numFmtId="0" fontId="2" fillId="2" borderId="1" xfId="0" applyFont="1" applyFill="1" applyBorder="1" applyAlignment="1">
      <alignment horizontal="center"/>
    </xf>
    <xf numFmtId="14" fontId="1" fillId="5" borderId="1" xfId="0" applyNumberFormat="1" applyFont="1" applyFill="1" applyBorder="1" applyAlignment="1" applyProtection="1">
      <alignment horizontal="left"/>
      <protection locked="0"/>
    </xf>
    <xf numFmtId="49" fontId="2" fillId="2" borderId="11" xfId="0" applyNumberFormat="1" applyFont="1" applyFill="1" applyBorder="1" applyAlignment="1">
      <alignment horizontal="left"/>
    </xf>
    <xf numFmtId="49" fontId="2" fillId="2" borderId="9" xfId="0" applyNumberFormat="1" applyFont="1" applyFill="1" applyBorder="1" applyAlignment="1">
      <alignment horizontal="left"/>
    </xf>
    <xf numFmtId="49" fontId="2" fillId="2" borderId="10" xfId="0" applyNumberFormat="1" applyFont="1" applyFill="1" applyBorder="1" applyAlignment="1">
      <alignment horizontal="left"/>
    </xf>
    <xf numFmtId="1" fontId="1" fillId="5" borderId="2" xfId="0" applyNumberFormat="1" applyFont="1" applyFill="1" applyBorder="1" applyAlignment="1" applyProtection="1">
      <alignment horizontal="left"/>
      <protection locked="0"/>
    </xf>
    <xf numFmtId="1" fontId="1" fillId="5" borderId="3" xfId="0" applyNumberFormat="1" applyFont="1" applyFill="1" applyBorder="1" applyAlignment="1" applyProtection="1">
      <alignment horizontal="left"/>
      <protection locked="0"/>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2" xfId="0" applyFont="1" applyFill="1" applyBorder="1" applyAlignment="1">
      <alignment horizontal="left" vertical="top"/>
    </xf>
    <xf numFmtId="0" fontId="2" fillId="2" borderId="4" xfId="0" applyFont="1" applyFill="1" applyBorder="1" applyAlignment="1">
      <alignment horizontal="left" vertical="top"/>
    </xf>
    <xf numFmtId="0" fontId="2" fillId="2" borderId="3" xfId="0" applyFont="1" applyFill="1" applyBorder="1" applyAlignment="1">
      <alignment horizontal="left" vertical="top"/>
    </xf>
    <xf numFmtId="0" fontId="0" fillId="5" borderId="2"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2" fillId="5" borderId="2" xfId="0" applyFont="1" applyFill="1" applyBorder="1" applyAlignment="1" applyProtection="1">
      <alignment horizontal="left"/>
      <protection locked="0"/>
    </xf>
    <xf numFmtId="0" fontId="2" fillId="5" borderId="4" xfId="0" applyFont="1" applyFill="1" applyBorder="1" applyAlignment="1" applyProtection="1">
      <alignment horizontal="left"/>
      <protection locked="0"/>
    </xf>
    <xf numFmtId="0" fontId="2" fillId="5" borderId="3" xfId="0" applyFont="1" applyFill="1" applyBorder="1" applyAlignment="1" applyProtection="1">
      <alignment horizontal="left"/>
      <protection locked="0"/>
    </xf>
    <xf numFmtId="0" fontId="0" fillId="5" borderId="1" xfId="0" applyFill="1" applyBorder="1" applyAlignment="1" applyProtection="1">
      <alignment horizontal="left" vertical="top" wrapText="1"/>
      <protection locked="0"/>
    </xf>
    <xf numFmtId="0" fontId="9" fillId="2" borderId="1" xfId="0" applyFont="1" applyFill="1" applyBorder="1" applyAlignment="1">
      <alignment horizontal="left"/>
    </xf>
    <xf numFmtId="0" fontId="2" fillId="2" borderId="3" xfId="0" applyFont="1" applyFill="1" applyBorder="1" applyAlignment="1">
      <alignment horizontal="left"/>
    </xf>
    <xf numFmtId="49" fontId="2" fillId="2" borderId="5" xfId="0" applyNumberFormat="1" applyFont="1" applyFill="1" applyBorder="1" applyAlignment="1">
      <alignment horizontal="left"/>
    </xf>
    <xf numFmtId="49" fontId="2" fillId="2" borderId="1" xfId="0" applyNumberFormat="1" applyFont="1" applyFill="1" applyBorder="1" applyAlignment="1">
      <alignment horizontal="left"/>
    </xf>
    <xf numFmtId="0" fontId="4" fillId="4" borderId="6" xfId="0" applyFont="1" applyFill="1" applyBorder="1" applyAlignment="1">
      <alignment horizontal="left"/>
    </xf>
    <xf numFmtId="0" fontId="4" fillId="4" borderId="0" xfId="0" applyFont="1" applyFill="1" applyBorder="1" applyAlignment="1">
      <alignment horizontal="left"/>
    </xf>
    <xf numFmtId="0" fontId="4" fillId="4" borderId="7" xfId="0" applyFont="1" applyFill="1" applyBorder="1" applyAlignment="1">
      <alignment horizontal="left"/>
    </xf>
    <xf numFmtId="0" fontId="4" fillId="4" borderId="8" xfId="0" applyFont="1" applyFill="1" applyBorder="1" applyAlignment="1">
      <alignment horizontal="left"/>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14" fontId="1" fillId="5" borderId="5" xfId="0" applyNumberFormat="1" applyFont="1" applyFill="1" applyBorder="1" applyAlignment="1" applyProtection="1">
      <alignment horizontal="left"/>
      <protection locked="0"/>
    </xf>
    <xf numFmtId="0" fontId="1" fillId="5" borderId="2" xfId="0" quotePrefix="1" applyFont="1" applyFill="1" applyBorder="1" applyAlignment="1" applyProtection="1">
      <alignment horizontal="left"/>
      <protection locked="0"/>
    </xf>
    <xf numFmtId="165" fontId="1" fillId="5" borderId="2" xfId="0" applyNumberFormat="1" applyFont="1" applyFill="1" applyBorder="1" applyAlignment="1" applyProtection="1">
      <alignment horizontal="left"/>
      <protection locked="0"/>
    </xf>
    <xf numFmtId="165" fontId="1" fillId="5" borderId="3" xfId="0" applyNumberFormat="1" applyFont="1" applyFill="1" applyBorder="1" applyAlignment="1" applyProtection="1">
      <alignment horizontal="left"/>
      <protection locked="0"/>
    </xf>
    <xf numFmtId="14" fontId="6" fillId="0" borderId="9" xfId="0" applyNumberFormat="1" applyFont="1" applyBorder="1" applyAlignment="1">
      <alignment horizontal="left" vertical="top" wrapText="1"/>
    </xf>
    <xf numFmtId="0" fontId="4" fillId="4" borderId="13" xfId="0" applyFont="1" applyFill="1" applyBorder="1" applyAlignment="1">
      <alignment horizontal="left"/>
    </xf>
    <xf numFmtId="0" fontId="4" fillId="4" borderId="17" xfId="0" applyFont="1" applyFill="1" applyBorder="1" applyAlignment="1">
      <alignment horizontal="left"/>
    </xf>
    <xf numFmtId="0" fontId="2" fillId="0" borderId="0" xfId="0" applyFont="1" applyBorder="1" applyAlignment="1">
      <alignment horizontal="left"/>
    </xf>
    <xf numFmtId="0" fontId="2" fillId="0" borderId="0" xfId="0" applyFont="1" applyAlignment="1">
      <alignment horizontal="left"/>
    </xf>
    <xf numFmtId="0" fontId="1" fillId="2" borderId="12" xfId="0" applyFont="1" applyFill="1" applyBorder="1" applyAlignment="1" applyProtection="1">
      <alignment horizontal="left"/>
      <protection locked="0"/>
    </xf>
    <xf numFmtId="0" fontId="2" fillId="5" borderId="2" xfId="0" applyFont="1" applyFill="1" applyBorder="1" applyAlignment="1">
      <alignment horizontal="left"/>
    </xf>
    <xf numFmtId="0" fontId="2" fillId="5" borderId="4" xfId="0" applyFont="1" applyFill="1" applyBorder="1" applyAlignment="1">
      <alignment horizontal="left"/>
    </xf>
    <xf numFmtId="0" fontId="2" fillId="5" borderId="3" xfId="0" applyFont="1" applyFill="1" applyBorder="1" applyAlignment="1">
      <alignment horizontal="left"/>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0" fillId="5" borderId="2"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3" xfId="0" applyFont="1" applyFill="1" applyBorder="1" applyAlignment="1">
      <alignment horizontal="left" vertical="top" wrapText="1"/>
    </xf>
    <xf numFmtId="0" fontId="10"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6" fillId="0" borderId="1" xfId="0" applyFont="1" applyBorder="1" applyAlignment="1">
      <alignment horizontal="left"/>
    </xf>
    <xf numFmtId="14" fontId="10" fillId="3" borderId="2" xfId="0" applyNumberFormat="1" applyFont="1" applyFill="1" applyBorder="1" applyAlignment="1">
      <alignment horizontal="left"/>
    </xf>
    <xf numFmtId="14" fontId="10" fillId="3" borderId="3" xfId="0" applyNumberFormat="1" applyFont="1" applyFill="1" applyBorder="1" applyAlignment="1">
      <alignment horizontal="left"/>
    </xf>
    <xf numFmtId="0" fontId="2" fillId="0" borderId="2" xfId="0" applyNumberFormat="1" applyFont="1" applyBorder="1" applyAlignment="1">
      <alignment horizontal="left"/>
    </xf>
    <xf numFmtId="0" fontId="2" fillId="0" borderId="4" xfId="0" applyNumberFormat="1" applyFont="1" applyBorder="1" applyAlignment="1">
      <alignment horizontal="left"/>
    </xf>
    <xf numFmtId="0" fontId="2" fillId="0" borderId="3" xfId="0" applyNumberFormat="1" applyFont="1" applyBorder="1" applyAlignment="1">
      <alignment horizontal="left"/>
    </xf>
    <xf numFmtId="3" fontId="14" fillId="6" borderId="2" xfId="0" applyNumberFormat="1" applyFont="1" applyFill="1" applyBorder="1" applyAlignment="1">
      <alignment horizontal="center"/>
    </xf>
    <xf numFmtId="3" fontId="14" fillId="6" borderId="4" xfId="0" applyNumberFormat="1" applyFont="1" applyFill="1" applyBorder="1" applyAlignment="1">
      <alignment horizontal="center"/>
    </xf>
    <xf numFmtId="3" fontId="14" fillId="6" borderId="3" xfId="0" applyNumberFormat="1" applyFont="1" applyFill="1" applyBorder="1" applyAlignment="1">
      <alignment horizontal="center"/>
    </xf>
    <xf numFmtId="3" fontId="6" fillId="0" borderId="1" xfId="0" applyNumberFormat="1" applyFont="1" applyBorder="1" applyAlignment="1">
      <alignment horizontal="left"/>
    </xf>
    <xf numFmtId="0" fontId="6" fillId="0" borderId="1" xfId="0" applyNumberFormat="1"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180975</xdr:colOff>
          <xdr:row>23</xdr:row>
          <xdr:rowOff>142875</xdr:rowOff>
        </xdr:from>
        <xdr:to>
          <xdr:col>9</xdr:col>
          <xdr:colOff>485775</xdr:colOff>
          <xdr:row>25</xdr:row>
          <xdr:rowOff>9525</xdr:rowOff>
        </xdr:to>
        <xdr:sp macro="" textlink="">
          <xdr:nvSpPr>
            <xdr:cNvPr id="2050" name="Check Box 2" descr=" "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23</xdr:row>
          <xdr:rowOff>142875</xdr:rowOff>
        </xdr:from>
        <xdr:to>
          <xdr:col>11</xdr:col>
          <xdr:colOff>495300</xdr:colOff>
          <xdr:row>25</xdr:row>
          <xdr:rowOff>9525</xdr:rowOff>
        </xdr:to>
        <xdr:sp macro="" textlink="">
          <xdr:nvSpPr>
            <xdr:cNvPr id="2051" name="Check Box 3" descr=" "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26</xdr:row>
          <xdr:rowOff>180975</xdr:rowOff>
        </xdr:from>
        <xdr:to>
          <xdr:col>0</xdr:col>
          <xdr:colOff>476250</xdr:colOff>
          <xdr:row>28</xdr:row>
          <xdr:rowOff>19050</xdr:rowOff>
        </xdr:to>
        <xdr:sp macro="" textlink="">
          <xdr:nvSpPr>
            <xdr:cNvPr id="2052" name="Check Box 4" descr=" "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171450</xdr:rowOff>
        </xdr:from>
        <xdr:to>
          <xdr:col>0</xdr:col>
          <xdr:colOff>476250</xdr:colOff>
          <xdr:row>29</xdr:row>
          <xdr:rowOff>9525</xdr:rowOff>
        </xdr:to>
        <xdr:sp macro="" textlink="">
          <xdr:nvSpPr>
            <xdr:cNvPr id="2053" name="Check Box 5" descr=" "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180975</xdr:rowOff>
        </xdr:from>
        <xdr:to>
          <xdr:col>8</xdr:col>
          <xdr:colOff>476250</xdr:colOff>
          <xdr:row>28</xdr:row>
          <xdr:rowOff>19050</xdr:rowOff>
        </xdr:to>
        <xdr:sp macro="" textlink="">
          <xdr:nvSpPr>
            <xdr:cNvPr id="2056" name="Check Box 8" descr=" "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xdr:row>
          <xdr:rowOff>180975</xdr:rowOff>
        </xdr:from>
        <xdr:to>
          <xdr:col>8</xdr:col>
          <xdr:colOff>476250</xdr:colOff>
          <xdr:row>29</xdr:row>
          <xdr:rowOff>19050</xdr:rowOff>
        </xdr:to>
        <xdr:sp macro="" textlink="">
          <xdr:nvSpPr>
            <xdr:cNvPr id="2057" name="Check Box 9" descr=" "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29</xdr:row>
          <xdr:rowOff>171450</xdr:rowOff>
        </xdr:from>
        <xdr:to>
          <xdr:col>11</xdr:col>
          <xdr:colOff>485775</xdr:colOff>
          <xdr:row>31</xdr:row>
          <xdr:rowOff>9525</xdr:rowOff>
        </xdr:to>
        <xdr:sp macro="" textlink="">
          <xdr:nvSpPr>
            <xdr:cNvPr id="2058" name="Check Box 10" descr=" "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171450</xdr:rowOff>
        </xdr:from>
        <xdr:to>
          <xdr:col>13</xdr:col>
          <xdr:colOff>495300</xdr:colOff>
          <xdr:row>31</xdr:row>
          <xdr:rowOff>9525</xdr:rowOff>
        </xdr:to>
        <xdr:sp macro="" textlink="">
          <xdr:nvSpPr>
            <xdr:cNvPr id="2059" name="Check Box 11" descr=" "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33</xdr:row>
          <xdr:rowOff>171450</xdr:rowOff>
        </xdr:from>
        <xdr:to>
          <xdr:col>11</xdr:col>
          <xdr:colOff>485775</xdr:colOff>
          <xdr:row>35</xdr:row>
          <xdr:rowOff>28575</xdr:rowOff>
        </xdr:to>
        <xdr:sp macro="" textlink="">
          <xdr:nvSpPr>
            <xdr:cNvPr id="2060" name="Check Box 12" descr=" "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33</xdr:row>
          <xdr:rowOff>171450</xdr:rowOff>
        </xdr:from>
        <xdr:to>
          <xdr:col>13</xdr:col>
          <xdr:colOff>495300</xdr:colOff>
          <xdr:row>35</xdr:row>
          <xdr:rowOff>28575</xdr:rowOff>
        </xdr:to>
        <xdr:sp macro="" textlink="">
          <xdr:nvSpPr>
            <xdr:cNvPr id="2061" name="Check Box 13" descr=" "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35</xdr:row>
          <xdr:rowOff>323850</xdr:rowOff>
        </xdr:from>
        <xdr:to>
          <xdr:col>11</xdr:col>
          <xdr:colOff>476250</xdr:colOff>
          <xdr:row>37</xdr:row>
          <xdr:rowOff>19050</xdr:rowOff>
        </xdr:to>
        <xdr:sp macro="" textlink="">
          <xdr:nvSpPr>
            <xdr:cNvPr id="2062" name="Check Box 14" descr=" "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35</xdr:row>
          <xdr:rowOff>323850</xdr:rowOff>
        </xdr:from>
        <xdr:to>
          <xdr:col>13</xdr:col>
          <xdr:colOff>485775</xdr:colOff>
          <xdr:row>37</xdr:row>
          <xdr:rowOff>19050</xdr:rowOff>
        </xdr:to>
        <xdr:sp macro="" textlink="">
          <xdr:nvSpPr>
            <xdr:cNvPr id="2063" name="Check Box 15" descr=" "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37</xdr:row>
          <xdr:rowOff>171450</xdr:rowOff>
        </xdr:from>
        <xdr:to>
          <xdr:col>11</xdr:col>
          <xdr:colOff>485775</xdr:colOff>
          <xdr:row>39</xdr:row>
          <xdr:rowOff>9525</xdr:rowOff>
        </xdr:to>
        <xdr:sp macro="" textlink="">
          <xdr:nvSpPr>
            <xdr:cNvPr id="2064" name="Check Box 16" descr=" "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37</xdr:row>
          <xdr:rowOff>171450</xdr:rowOff>
        </xdr:from>
        <xdr:to>
          <xdr:col>13</xdr:col>
          <xdr:colOff>495300</xdr:colOff>
          <xdr:row>39</xdr:row>
          <xdr:rowOff>9525</xdr:rowOff>
        </xdr:to>
        <xdr:sp macro="" textlink="">
          <xdr:nvSpPr>
            <xdr:cNvPr id="2065" name="Check Box 17" descr=" "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43</xdr:row>
          <xdr:rowOff>171450</xdr:rowOff>
        </xdr:from>
        <xdr:to>
          <xdr:col>1</xdr:col>
          <xdr:colOff>485775</xdr:colOff>
          <xdr:row>45</xdr:row>
          <xdr:rowOff>9525</xdr:rowOff>
        </xdr:to>
        <xdr:sp macro="" textlink="">
          <xdr:nvSpPr>
            <xdr:cNvPr id="2066" name="Check Box 18" descr=" "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43</xdr:row>
          <xdr:rowOff>171450</xdr:rowOff>
        </xdr:from>
        <xdr:to>
          <xdr:col>3</xdr:col>
          <xdr:colOff>495300</xdr:colOff>
          <xdr:row>45</xdr:row>
          <xdr:rowOff>9525</xdr:rowOff>
        </xdr:to>
        <xdr:sp macro="" textlink="">
          <xdr:nvSpPr>
            <xdr:cNvPr id="2067" name="Check Box 19" descr=" "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38</xdr:row>
          <xdr:rowOff>171450</xdr:rowOff>
        </xdr:from>
        <xdr:to>
          <xdr:col>11</xdr:col>
          <xdr:colOff>485775</xdr:colOff>
          <xdr:row>40</xdr:row>
          <xdr:rowOff>9525</xdr:rowOff>
        </xdr:to>
        <xdr:sp macro="" textlink="">
          <xdr:nvSpPr>
            <xdr:cNvPr id="2068" name="Check Box 20" descr=" "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38</xdr:row>
          <xdr:rowOff>171450</xdr:rowOff>
        </xdr:from>
        <xdr:to>
          <xdr:col>13</xdr:col>
          <xdr:colOff>495300</xdr:colOff>
          <xdr:row>40</xdr:row>
          <xdr:rowOff>9525</xdr:rowOff>
        </xdr:to>
        <xdr:sp macro="" textlink="">
          <xdr:nvSpPr>
            <xdr:cNvPr id="2069" name="Check Box 21" descr=" "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171450</xdr:rowOff>
        </xdr:from>
        <xdr:to>
          <xdr:col>11</xdr:col>
          <xdr:colOff>476250</xdr:colOff>
          <xdr:row>38</xdr:row>
          <xdr:rowOff>9525</xdr:rowOff>
        </xdr:to>
        <xdr:sp macro="" textlink="">
          <xdr:nvSpPr>
            <xdr:cNvPr id="2070" name="Check Box 22" descr=" "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171450</xdr:rowOff>
        </xdr:from>
        <xdr:to>
          <xdr:col>13</xdr:col>
          <xdr:colOff>485775</xdr:colOff>
          <xdr:row>38</xdr:row>
          <xdr:rowOff>9525</xdr:rowOff>
        </xdr:to>
        <xdr:sp macro="" textlink="">
          <xdr:nvSpPr>
            <xdr:cNvPr id="2071" name="Check Box 23" descr=" "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xdr:row>
          <xdr:rowOff>171450</xdr:rowOff>
        </xdr:from>
        <xdr:to>
          <xdr:col>8</xdr:col>
          <xdr:colOff>495300</xdr:colOff>
          <xdr:row>14</xdr:row>
          <xdr:rowOff>9525</xdr:rowOff>
        </xdr:to>
        <xdr:sp macro="" textlink="">
          <xdr:nvSpPr>
            <xdr:cNvPr id="2073" name="Check Box 25" descr=" "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12</xdr:row>
          <xdr:rowOff>161925</xdr:rowOff>
        </xdr:from>
        <xdr:to>
          <xdr:col>10</xdr:col>
          <xdr:colOff>495300</xdr:colOff>
          <xdr:row>14</xdr:row>
          <xdr:rowOff>0</xdr:rowOff>
        </xdr:to>
        <xdr:sp macro="" textlink="">
          <xdr:nvSpPr>
            <xdr:cNvPr id="2074" name="Check Box 26" descr=" "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13</xdr:row>
          <xdr:rowOff>171450</xdr:rowOff>
        </xdr:from>
        <xdr:to>
          <xdr:col>8</xdr:col>
          <xdr:colOff>495300</xdr:colOff>
          <xdr:row>15</xdr:row>
          <xdr:rowOff>9525</xdr:rowOff>
        </xdr:to>
        <xdr:sp macro="" textlink="">
          <xdr:nvSpPr>
            <xdr:cNvPr id="2075" name="Check Box 27" descr=" "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13</xdr:row>
          <xdr:rowOff>161925</xdr:rowOff>
        </xdr:from>
        <xdr:to>
          <xdr:col>10</xdr:col>
          <xdr:colOff>495300</xdr:colOff>
          <xdr:row>15</xdr:row>
          <xdr:rowOff>0</xdr:rowOff>
        </xdr:to>
        <xdr:sp macro="" textlink="">
          <xdr:nvSpPr>
            <xdr:cNvPr id="2076" name="Check Box 28" descr=" "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171450</xdr:rowOff>
        </xdr:from>
        <xdr:to>
          <xdr:col>11</xdr:col>
          <xdr:colOff>476250</xdr:colOff>
          <xdr:row>38</xdr:row>
          <xdr:rowOff>9525</xdr:rowOff>
        </xdr:to>
        <xdr:sp macro="" textlink="">
          <xdr:nvSpPr>
            <xdr:cNvPr id="2078" name="Check Box 30" descr=" "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37</xdr:row>
          <xdr:rowOff>171450</xdr:rowOff>
        </xdr:from>
        <xdr:to>
          <xdr:col>11</xdr:col>
          <xdr:colOff>476250</xdr:colOff>
          <xdr:row>39</xdr:row>
          <xdr:rowOff>9525</xdr:rowOff>
        </xdr:to>
        <xdr:sp macro="" textlink="">
          <xdr:nvSpPr>
            <xdr:cNvPr id="2079" name="Check Box 31" descr=" "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38</xdr:row>
          <xdr:rowOff>171450</xdr:rowOff>
        </xdr:from>
        <xdr:to>
          <xdr:col>11</xdr:col>
          <xdr:colOff>476250</xdr:colOff>
          <xdr:row>40</xdr:row>
          <xdr:rowOff>9525</xdr:rowOff>
        </xdr:to>
        <xdr:sp macro="" textlink="">
          <xdr:nvSpPr>
            <xdr:cNvPr id="2080" name="Check Box 32" descr=" "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171450</xdr:rowOff>
        </xdr:from>
        <xdr:to>
          <xdr:col>13</xdr:col>
          <xdr:colOff>485775</xdr:colOff>
          <xdr:row>38</xdr:row>
          <xdr:rowOff>9525</xdr:rowOff>
        </xdr:to>
        <xdr:sp macro="" textlink="">
          <xdr:nvSpPr>
            <xdr:cNvPr id="2081" name="Check Box 33" descr=" "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37</xdr:row>
          <xdr:rowOff>171450</xdr:rowOff>
        </xdr:from>
        <xdr:to>
          <xdr:col>13</xdr:col>
          <xdr:colOff>485775</xdr:colOff>
          <xdr:row>39</xdr:row>
          <xdr:rowOff>9525</xdr:rowOff>
        </xdr:to>
        <xdr:sp macro="" textlink="">
          <xdr:nvSpPr>
            <xdr:cNvPr id="2082" name="Check Box 34" descr=" "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38</xdr:row>
          <xdr:rowOff>171450</xdr:rowOff>
        </xdr:from>
        <xdr:to>
          <xdr:col>13</xdr:col>
          <xdr:colOff>485775</xdr:colOff>
          <xdr:row>40</xdr:row>
          <xdr:rowOff>9525</xdr:rowOff>
        </xdr:to>
        <xdr:sp macro="" textlink="">
          <xdr:nvSpPr>
            <xdr:cNvPr id="2083" name="Check Box 35" descr=" "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19</xdr:row>
          <xdr:rowOff>190500</xdr:rowOff>
        </xdr:from>
        <xdr:to>
          <xdr:col>3</xdr:col>
          <xdr:colOff>533400</xdr:colOff>
          <xdr:row>20</xdr:row>
          <xdr:rowOff>200025</xdr:rowOff>
        </xdr:to>
        <xdr:sp macro="" textlink="">
          <xdr:nvSpPr>
            <xdr:cNvPr id="2089" name="Check Box 41" descr=" "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xdr:row>
          <xdr:rowOff>180975</xdr:rowOff>
        </xdr:from>
        <xdr:to>
          <xdr:col>5</xdr:col>
          <xdr:colOff>514350</xdr:colOff>
          <xdr:row>20</xdr:row>
          <xdr:rowOff>190500</xdr:rowOff>
        </xdr:to>
        <xdr:sp macro="" textlink="">
          <xdr:nvSpPr>
            <xdr:cNvPr id="2090" name="Check Box 42" descr=" "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mericanpublicrisk.com/"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jcantu@americanpublicrisk.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D8FF5-5BAB-462E-ACC7-B366E19719D4}">
  <sheetPr>
    <pageSetUpPr fitToPage="1"/>
  </sheetPr>
  <dimension ref="A1:O36"/>
  <sheetViews>
    <sheetView zoomScaleNormal="100" workbookViewId="0">
      <selection activeCell="A3" sqref="A3"/>
    </sheetView>
  </sheetViews>
  <sheetFormatPr defaultRowHeight="15" x14ac:dyDescent="0.25"/>
  <cols>
    <col min="7" max="7" width="9.5703125" bestFit="1" customWidth="1"/>
  </cols>
  <sheetData>
    <row r="1" spans="1:15" ht="15.75" x14ac:dyDescent="0.25">
      <c r="A1" s="162" t="s">
        <v>270</v>
      </c>
      <c r="B1" s="163"/>
      <c r="C1" s="163"/>
      <c r="D1" s="163"/>
      <c r="E1" s="163"/>
      <c r="F1" s="163"/>
      <c r="G1" s="163"/>
      <c r="H1" s="163"/>
      <c r="I1" s="163"/>
      <c r="J1" s="163"/>
      <c r="K1" s="163"/>
      <c r="L1" s="164"/>
    </row>
    <row r="3" spans="1:15" x14ac:dyDescent="0.25">
      <c r="A3" s="85" t="s">
        <v>273</v>
      </c>
      <c r="B3" s="39"/>
      <c r="C3" s="39"/>
      <c r="D3" s="39"/>
      <c r="E3" s="85" t="s">
        <v>0</v>
      </c>
      <c r="F3" s="39"/>
      <c r="G3" s="39"/>
      <c r="H3" s="85" t="s">
        <v>271</v>
      </c>
      <c r="I3" s="39"/>
      <c r="J3" s="39"/>
      <c r="K3" s="39"/>
      <c r="L3" s="39"/>
      <c r="M3" s="39"/>
      <c r="N3" s="39"/>
      <c r="O3" s="39"/>
    </row>
    <row r="4" spans="1:15" x14ac:dyDescent="0.25">
      <c r="A4" s="39" t="s">
        <v>274</v>
      </c>
      <c r="B4" s="39"/>
      <c r="C4" s="39"/>
      <c r="D4" s="39"/>
      <c r="E4" s="39" t="s">
        <v>0</v>
      </c>
      <c r="F4" s="39"/>
      <c r="G4" s="39"/>
      <c r="H4" s="39" t="s">
        <v>272</v>
      </c>
      <c r="I4" s="39"/>
      <c r="J4" s="39"/>
      <c r="K4" s="39"/>
      <c r="L4" s="39"/>
      <c r="M4" s="39"/>
      <c r="N4" s="39"/>
      <c r="O4" s="39"/>
    </row>
    <row r="5" spans="1:15" x14ac:dyDescent="0.25">
      <c r="A5" s="39" t="s">
        <v>351</v>
      </c>
      <c r="B5" s="39"/>
      <c r="C5" s="39"/>
      <c r="D5" s="39"/>
      <c r="E5" s="39" t="s">
        <v>0</v>
      </c>
      <c r="F5" s="39"/>
      <c r="G5" s="39"/>
      <c r="H5" s="39" t="s">
        <v>350</v>
      </c>
      <c r="I5" s="39"/>
      <c r="J5" s="39"/>
      <c r="K5" s="39"/>
      <c r="L5" s="39"/>
      <c r="M5" s="39"/>
      <c r="N5" s="39"/>
      <c r="O5" s="39"/>
    </row>
    <row r="6" spans="1:15" x14ac:dyDescent="0.25">
      <c r="A6" s="39" t="s">
        <v>352</v>
      </c>
      <c r="B6" s="39"/>
      <c r="C6" s="39"/>
      <c r="D6" s="39"/>
      <c r="E6" s="39" t="s">
        <v>0</v>
      </c>
      <c r="F6" s="39"/>
      <c r="G6" s="39"/>
      <c r="H6" s="39" t="s">
        <v>276</v>
      </c>
      <c r="I6" s="39"/>
      <c r="J6" s="39"/>
      <c r="K6" s="39"/>
      <c r="L6" s="39"/>
      <c r="M6" s="39"/>
      <c r="N6" s="39"/>
      <c r="O6" s="39"/>
    </row>
    <row r="7" spans="1:15" x14ac:dyDescent="0.25">
      <c r="A7" s="39" t="s">
        <v>277</v>
      </c>
      <c r="B7" s="39"/>
      <c r="C7" s="39"/>
      <c r="D7" s="39"/>
      <c r="E7" s="39"/>
      <c r="F7" s="39"/>
      <c r="G7" s="39"/>
      <c r="H7" s="39"/>
      <c r="I7" s="39"/>
      <c r="J7" s="39"/>
      <c r="K7" s="39"/>
      <c r="L7" s="39"/>
      <c r="M7" s="39"/>
      <c r="N7" s="39"/>
      <c r="O7" s="39"/>
    </row>
    <row r="8" spans="1:15" x14ac:dyDescent="0.25">
      <c r="A8" s="84" t="s">
        <v>275</v>
      </c>
      <c r="B8" s="39"/>
      <c r="C8" s="39"/>
      <c r="D8" s="39"/>
      <c r="E8" s="39"/>
      <c r="F8" s="39"/>
      <c r="G8" s="39"/>
      <c r="H8" s="39"/>
      <c r="I8" s="39"/>
      <c r="J8" s="39"/>
      <c r="K8" s="39"/>
      <c r="L8" s="39"/>
      <c r="M8" s="39"/>
      <c r="N8" s="39"/>
      <c r="O8" s="39"/>
    </row>
    <row r="9" spans="1:15" x14ac:dyDescent="0.25">
      <c r="A9" s="39"/>
      <c r="B9" s="39"/>
      <c r="C9" s="39"/>
      <c r="D9" s="39"/>
      <c r="E9" s="39"/>
      <c r="F9" s="39"/>
      <c r="G9" s="39"/>
      <c r="H9" s="39"/>
      <c r="I9" s="39"/>
      <c r="J9" s="39"/>
      <c r="K9" s="39"/>
      <c r="L9" s="39"/>
      <c r="M9" s="39"/>
      <c r="N9" s="39"/>
      <c r="O9" s="39"/>
    </row>
    <row r="10" spans="1:15" ht="23.25" x14ac:dyDescent="0.35">
      <c r="A10" s="86" t="s">
        <v>278</v>
      </c>
      <c r="B10" s="39"/>
      <c r="C10" s="87" t="s">
        <v>279</v>
      </c>
      <c r="D10" s="86" t="s">
        <v>280</v>
      </c>
      <c r="E10" s="39"/>
      <c r="F10" s="39"/>
      <c r="G10" s="39"/>
      <c r="H10" s="39"/>
      <c r="I10" s="39"/>
      <c r="J10" s="39"/>
      <c r="K10" s="39"/>
      <c r="L10" s="39"/>
      <c r="M10" s="39"/>
      <c r="N10" s="39"/>
      <c r="O10" s="39"/>
    </row>
    <row r="11" spans="1:15" ht="23.25" x14ac:dyDescent="0.35">
      <c r="A11" s="86"/>
      <c r="B11" s="39"/>
      <c r="C11" s="87" t="s">
        <v>279</v>
      </c>
      <c r="D11" s="86" t="s">
        <v>326</v>
      </c>
      <c r="E11" s="39"/>
      <c r="F11" s="39"/>
      <c r="G11" s="39"/>
      <c r="H11" s="39"/>
      <c r="I11" s="39"/>
      <c r="J11" s="39"/>
      <c r="K11" s="39"/>
      <c r="L11" s="39"/>
      <c r="M11" s="39"/>
      <c r="N11" s="39"/>
      <c r="O11" s="39"/>
    </row>
    <row r="12" spans="1:15" ht="23.25" x14ac:dyDescent="0.35">
      <c r="A12" s="86"/>
      <c r="B12" s="39"/>
      <c r="C12" s="87" t="s">
        <v>279</v>
      </c>
      <c r="D12" s="86" t="s">
        <v>292</v>
      </c>
      <c r="E12" s="39"/>
      <c r="F12" s="39"/>
      <c r="G12" s="39"/>
      <c r="H12" s="39"/>
      <c r="I12" s="39"/>
      <c r="J12" s="39"/>
      <c r="K12" s="39"/>
      <c r="L12" s="39"/>
      <c r="M12" s="39"/>
      <c r="N12" s="39"/>
      <c r="O12" s="39"/>
    </row>
    <row r="13" spans="1:15" ht="23.25" x14ac:dyDescent="0.35">
      <c r="A13" s="86"/>
      <c r="B13" s="39"/>
      <c r="C13" s="87" t="s">
        <v>279</v>
      </c>
      <c r="D13" s="86" t="s">
        <v>281</v>
      </c>
      <c r="E13" s="39"/>
      <c r="F13" s="39"/>
      <c r="G13" s="39"/>
      <c r="H13" s="39"/>
      <c r="I13" s="39"/>
      <c r="J13" s="39"/>
      <c r="K13" s="39"/>
      <c r="L13" s="39"/>
      <c r="M13" s="39"/>
      <c r="N13" s="39"/>
      <c r="O13" s="39"/>
    </row>
    <row r="14" spans="1:15" ht="23.25" x14ac:dyDescent="0.35">
      <c r="A14" s="39"/>
      <c r="B14" s="39"/>
      <c r="C14" s="87" t="s">
        <v>279</v>
      </c>
      <c r="D14" s="86" t="s">
        <v>282</v>
      </c>
      <c r="E14" s="39"/>
      <c r="F14" s="39"/>
      <c r="G14" s="39"/>
      <c r="H14" s="39"/>
      <c r="I14" s="39"/>
      <c r="J14" s="39"/>
      <c r="K14" s="39"/>
      <c r="L14" s="39"/>
      <c r="M14" s="39"/>
      <c r="N14" s="39"/>
      <c r="O14" s="39"/>
    </row>
    <row r="15" spans="1:15" ht="23.25" x14ac:dyDescent="0.35">
      <c r="A15" s="39"/>
      <c r="B15" s="39"/>
      <c r="C15" s="87" t="s">
        <v>279</v>
      </c>
      <c r="D15" s="86" t="s">
        <v>327</v>
      </c>
      <c r="E15" s="39"/>
      <c r="F15" s="39"/>
      <c r="G15" s="39"/>
      <c r="H15" s="39"/>
      <c r="I15" s="39"/>
      <c r="J15" s="39"/>
      <c r="K15" s="39"/>
      <c r="L15" s="39"/>
      <c r="M15" s="39"/>
      <c r="N15" s="39"/>
      <c r="O15" s="39"/>
    </row>
    <row r="16" spans="1:15" x14ac:dyDescent="0.25">
      <c r="A16" s="39"/>
      <c r="B16" s="39"/>
      <c r="C16" s="39"/>
      <c r="D16" s="39"/>
      <c r="E16" s="39"/>
      <c r="F16" s="39"/>
      <c r="G16" s="39"/>
      <c r="H16" s="39"/>
      <c r="I16" s="39"/>
      <c r="J16" s="39"/>
      <c r="K16" s="39"/>
      <c r="L16" s="39"/>
      <c r="M16" s="39"/>
      <c r="N16" s="39"/>
      <c r="O16" s="39"/>
    </row>
    <row r="17" spans="1:15" ht="23.25" x14ac:dyDescent="0.35">
      <c r="A17" s="86" t="s">
        <v>283</v>
      </c>
      <c r="B17" s="39"/>
      <c r="C17" s="87" t="s">
        <v>279</v>
      </c>
      <c r="D17" s="86" t="s">
        <v>284</v>
      </c>
      <c r="E17" s="39"/>
      <c r="F17" s="39"/>
      <c r="G17" s="39"/>
      <c r="H17" s="39"/>
      <c r="I17" s="39"/>
      <c r="J17" s="39"/>
      <c r="K17" s="39" t="s">
        <v>314</v>
      </c>
      <c r="L17" s="39"/>
      <c r="M17" s="39"/>
      <c r="N17" s="39"/>
      <c r="O17" s="39"/>
    </row>
    <row r="18" spans="1:15" ht="23.25" x14ac:dyDescent="0.35">
      <c r="A18" s="86"/>
      <c r="B18" s="39"/>
      <c r="C18" s="87" t="s">
        <v>279</v>
      </c>
      <c r="D18" s="86" t="s">
        <v>328</v>
      </c>
      <c r="E18" s="39"/>
      <c r="F18" s="39"/>
      <c r="G18" s="39"/>
      <c r="H18" s="39"/>
      <c r="I18" s="39"/>
      <c r="J18" s="39"/>
      <c r="K18" s="39"/>
      <c r="L18" s="39"/>
      <c r="M18" s="39"/>
      <c r="N18" s="39"/>
      <c r="O18" s="39"/>
    </row>
    <row r="19" spans="1:15" ht="23.25" x14ac:dyDescent="0.35">
      <c r="A19" s="39"/>
      <c r="B19" s="39"/>
      <c r="C19" s="87" t="s">
        <v>279</v>
      </c>
      <c r="D19" s="86" t="s">
        <v>296</v>
      </c>
      <c r="E19" s="39"/>
      <c r="F19" s="39"/>
      <c r="G19" s="39"/>
      <c r="H19" s="39"/>
      <c r="I19" s="39"/>
      <c r="J19" s="39"/>
      <c r="K19" s="39"/>
      <c r="L19" s="39"/>
      <c r="M19" s="39"/>
      <c r="N19" s="39"/>
      <c r="O19" s="39"/>
    </row>
    <row r="20" spans="1:15" ht="23.25" x14ac:dyDescent="0.35">
      <c r="A20" s="39"/>
      <c r="B20" s="39"/>
      <c r="C20" s="87" t="s">
        <v>279</v>
      </c>
      <c r="D20" s="86" t="s">
        <v>307</v>
      </c>
      <c r="E20" s="39"/>
      <c r="F20" s="39"/>
      <c r="G20" s="39"/>
      <c r="H20" s="39"/>
      <c r="I20" s="39"/>
      <c r="J20" s="39"/>
      <c r="K20" s="39"/>
      <c r="L20" s="39"/>
      <c r="M20" s="39"/>
      <c r="N20" s="39"/>
      <c r="O20" s="39"/>
    </row>
    <row r="21" spans="1:15" x14ac:dyDescent="0.25">
      <c r="A21" s="39"/>
      <c r="B21" s="39"/>
      <c r="C21" s="39"/>
      <c r="D21" s="39"/>
      <c r="E21" s="39"/>
      <c r="F21" s="39"/>
      <c r="G21" s="39"/>
      <c r="H21" s="39"/>
      <c r="I21" s="39"/>
      <c r="J21" s="39"/>
      <c r="K21" s="39"/>
      <c r="L21" s="39"/>
      <c r="M21" s="39"/>
      <c r="N21" s="39"/>
      <c r="O21" s="39"/>
    </row>
    <row r="22" spans="1:15" ht="23.25" x14ac:dyDescent="0.35">
      <c r="A22" s="86" t="s">
        <v>294</v>
      </c>
      <c r="B22" s="39"/>
      <c r="C22" s="87" t="s">
        <v>279</v>
      </c>
      <c r="D22" s="86" t="s">
        <v>355</v>
      </c>
      <c r="E22" s="85"/>
      <c r="F22" s="39"/>
      <c r="G22" s="39"/>
      <c r="H22" s="39"/>
      <c r="I22" s="39"/>
      <c r="J22" s="39"/>
      <c r="K22" s="39"/>
      <c r="L22" s="39"/>
      <c r="M22" s="39"/>
      <c r="N22" s="39"/>
      <c r="O22" s="39"/>
    </row>
    <row r="23" spans="1:15" ht="23.25" x14ac:dyDescent="0.35">
      <c r="A23" s="39"/>
      <c r="B23" s="39"/>
      <c r="C23" s="87" t="s">
        <v>279</v>
      </c>
      <c r="D23" s="86" t="s">
        <v>297</v>
      </c>
      <c r="E23" s="85"/>
      <c r="F23" s="39"/>
      <c r="G23" s="39"/>
      <c r="H23" s="39"/>
      <c r="I23" s="39"/>
      <c r="J23" s="39"/>
      <c r="K23" s="39"/>
      <c r="L23" s="39"/>
      <c r="M23" s="39"/>
      <c r="N23" s="39"/>
      <c r="O23" s="39"/>
    </row>
    <row r="24" spans="1:15" ht="23.25" x14ac:dyDescent="0.35">
      <c r="A24" s="39"/>
      <c r="B24" s="39"/>
      <c r="C24" s="87" t="s">
        <v>279</v>
      </c>
      <c r="D24" s="86" t="s">
        <v>298</v>
      </c>
      <c r="E24" s="85"/>
      <c r="F24" s="39"/>
      <c r="G24" s="39"/>
      <c r="H24" s="39"/>
      <c r="I24" s="39"/>
      <c r="J24" s="39"/>
      <c r="K24" s="39"/>
      <c r="L24" s="39"/>
      <c r="M24" s="39"/>
      <c r="N24" s="39"/>
      <c r="O24" s="39"/>
    </row>
    <row r="25" spans="1:15" ht="23.25" x14ac:dyDescent="0.35">
      <c r="A25" s="39"/>
      <c r="B25" s="39"/>
      <c r="C25" s="87" t="s">
        <v>279</v>
      </c>
      <c r="D25" s="86" t="s">
        <v>285</v>
      </c>
      <c r="E25" s="85"/>
      <c r="F25" s="39"/>
      <c r="G25" s="39"/>
      <c r="H25" s="39"/>
      <c r="I25" s="39"/>
      <c r="J25" s="39"/>
      <c r="K25" s="39"/>
      <c r="L25" s="39"/>
      <c r="M25" s="39"/>
      <c r="N25" s="39"/>
      <c r="O25" s="39"/>
    </row>
    <row r="26" spans="1:15" ht="23.25" x14ac:dyDescent="0.35">
      <c r="A26" s="39"/>
      <c r="B26" s="39"/>
      <c r="C26" s="87" t="s">
        <v>279</v>
      </c>
      <c r="D26" s="86" t="s">
        <v>302</v>
      </c>
      <c r="E26" s="85"/>
      <c r="F26" s="39"/>
      <c r="G26" s="39"/>
      <c r="H26" s="39"/>
      <c r="I26" s="39"/>
      <c r="J26" s="39"/>
      <c r="K26" s="39"/>
      <c r="L26" s="39"/>
      <c r="M26" s="39"/>
      <c r="N26" s="39"/>
      <c r="O26" s="39"/>
    </row>
    <row r="27" spans="1:15" ht="23.25" x14ac:dyDescent="0.35">
      <c r="A27" s="39"/>
      <c r="B27" s="39"/>
      <c r="C27" s="87"/>
      <c r="D27" s="86" t="s">
        <v>299</v>
      </c>
      <c r="E27" s="85"/>
      <c r="F27" s="39"/>
      <c r="G27" s="95">
        <v>100000</v>
      </c>
      <c r="H27" s="39"/>
      <c r="I27" s="39"/>
      <c r="J27" s="39"/>
      <c r="K27" s="39"/>
      <c r="L27" s="39"/>
      <c r="M27" s="39"/>
      <c r="N27" s="39"/>
      <c r="O27" s="39"/>
    </row>
    <row r="28" spans="1:15" ht="23.25" x14ac:dyDescent="0.35">
      <c r="A28" s="39"/>
      <c r="B28" s="39"/>
      <c r="C28" s="87"/>
      <c r="D28" s="86" t="s">
        <v>303</v>
      </c>
      <c r="E28" s="85"/>
      <c r="F28" s="39"/>
      <c r="G28" s="96" t="s">
        <v>304</v>
      </c>
      <c r="H28" s="39"/>
      <c r="I28" s="39"/>
      <c r="J28" s="39"/>
      <c r="K28" s="39"/>
      <c r="L28" s="39"/>
      <c r="M28" s="39"/>
      <c r="N28" s="39"/>
      <c r="O28" s="39"/>
    </row>
    <row r="29" spans="1:15" ht="23.25" x14ac:dyDescent="0.35">
      <c r="A29" s="39"/>
      <c r="B29" s="39"/>
      <c r="C29" s="87"/>
      <c r="D29" s="86" t="s">
        <v>300</v>
      </c>
      <c r="E29" s="85"/>
      <c r="F29" s="39"/>
      <c r="G29" s="95">
        <v>2500</v>
      </c>
      <c r="H29" s="39"/>
      <c r="I29" s="39"/>
      <c r="J29" s="39"/>
      <c r="K29" s="39"/>
      <c r="L29" s="39"/>
      <c r="M29" s="39"/>
      <c r="N29" s="39"/>
      <c r="O29" s="39"/>
    </row>
    <row r="30" spans="1:15" ht="23.25" x14ac:dyDescent="0.35">
      <c r="A30" s="39"/>
      <c r="B30" s="39"/>
      <c r="C30" s="87"/>
      <c r="D30" s="86" t="s">
        <v>301</v>
      </c>
      <c r="E30" s="85"/>
      <c r="F30" s="39"/>
      <c r="G30" s="95">
        <v>5000</v>
      </c>
      <c r="H30" s="39"/>
      <c r="I30" s="39"/>
      <c r="J30" s="39"/>
      <c r="K30" s="39"/>
      <c r="L30" s="39"/>
      <c r="M30" s="39"/>
      <c r="N30" s="39"/>
      <c r="O30" s="39"/>
    </row>
    <row r="31" spans="1:15" ht="23.25" x14ac:dyDescent="0.35">
      <c r="A31" s="39"/>
      <c r="B31" s="39"/>
      <c r="C31" s="87" t="s">
        <v>279</v>
      </c>
      <c r="D31" s="85" t="s">
        <v>305</v>
      </c>
      <c r="E31" s="85"/>
      <c r="F31" s="39"/>
      <c r="G31" s="39"/>
      <c r="H31" s="39"/>
      <c r="I31" s="39"/>
      <c r="J31" s="39"/>
      <c r="K31" s="39"/>
      <c r="L31" s="39"/>
      <c r="M31" s="39"/>
      <c r="N31" s="39"/>
      <c r="O31" s="39"/>
    </row>
    <row r="32" spans="1:15" x14ac:dyDescent="0.25">
      <c r="A32" s="39"/>
      <c r="B32" s="39"/>
      <c r="C32" s="39"/>
      <c r="D32" s="85"/>
      <c r="E32" s="85"/>
      <c r="F32" s="39"/>
      <c r="G32" s="39"/>
      <c r="H32" s="39"/>
      <c r="I32" s="39"/>
      <c r="J32" s="39"/>
      <c r="K32" s="39"/>
      <c r="L32" s="39"/>
      <c r="M32" s="39"/>
      <c r="N32" s="39"/>
      <c r="O32" s="39"/>
    </row>
    <row r="33" spans="1:15" ht="23.25" x14ac:dyDescent="0.35">
      <c r="A33" s="86" t="s">
        <v>293</v>
      </c>
      <c r="B33" s="39"/>
      <c r="C33" s="87" t="s">
        <v>279</v>
      </c>
      <c r="D33" s="86" t="s">
        <v>295</v>
      </c>
      <c r="E33" s="85"/>
      <c r="F33" s="39"/>
      <c r="G33" s="39"/>
      <c r="H33" s="39"/>
      <c r="I33" s="39"/>
      <c r="J33" s="39"/>
      <c r="K33" s="39"/>
      <c r="L33" s="39"/>
      <c r="M33" s="39"/>
      <c r="N33" s="39"/>
      <c r="O33" s="39"/>
    </row>
    <row r="34" spans="1:15" x14ac:dyDescent="0.25">
      <c r="A34" s="39"/>
      <c r="B34" s="39"/>
      <c r="C34" s="39"/>
      <c r="D34" s="39"/>
      <c r="E34" s="39"/>
      <c r="F34" s="39"/>
      <c r="G34" s="39"/>
      <c r="H34" s="39"/>
      <c r="I34" s="39"/>
      <c r="J34" s="39"/>
      <c r="K34" s="39"/>
      <c r="L34" s="39"/>
      <c r="M34" s="39"/>
      <c r="N34" s="39"/>
      <c r="O34" s="39"/>
    </row>
    <row r="35" spans="1:15" x14ac:dyDescent="0.25">
      <c r="A35" s="39"/>
      <c r="B35" s="39"/>
      <c r="C35" s="39"/>
      <c r="D35" s="39"/>
      <c r="E35" s="39"/>
      <c r="F35" s="39"/>
      <c r="G35" s="39"/>
      <c r="H35" s="39"/>
      <c r="I35" s="39"/>
      <c r="J35" s="39"/>
      <c r="K35" s="39"/>
      <c r="L35" s="39"/>
      <c r="M35" s="39"/>
      <c r="N35" s="39"/>
      <c r="O35" s="39"/>
    </row>
    <row r="36" spans="1:15" x14ac:dyDescent="0.25">
      <c r="A36" s="39"/>
      <c r="B36" s="39"/>
      <c r="C36" s="39"/>
      <c r="D36" s="39"/>
      <c r="E36" s="39"/>
      <c r="F36" s="39"/>
      <c r="G36" s="39"/>
      <c r="H36" s="39"/>
      <c r="I36" s="39"/>
      <c r="J36" s="39"/>
      <c r="K36" s="39"/>
      <c r="L36" s="39"/>
      <c r="M36" s="39"/>
      <c r="N36" s="39"/>
      <c r="O36" s="39"/>
    </row>
  </sheetData>
  <mergeCells count="1">
    <mergeCell ref="A1:L1"/>
  </mergeCells>
  <hyperlinks>
    <hyperlink ref="A8" r:id="rId1" xr:uid="{1E5A69F5-3CC5-4ED9-8E32-75966AFD2D8F}"/>
  </hyperlinks>
  <pageMargins left="0.7" right="0.7" top="1" bottom="0.75" header="0.3" footer="0.3"/>
  <pageSetup scale="84" orientation="portrait" r:id="rId2"/>
  <headerFooter>
    <oddHeader xml:space="preserve">&amp;L&amp;"-,Bold"&amp;12American Public Risk&amp;"-,Regular"&amp;11
 &amp;10 92020 Stonybrook Parkway
Richmond, VA 12345
&amp;R &amp;10 866-706-8325
www.americanpublicrisk.com
service@americanpublicrisk.com&amp;11
</oddHeader>
    <oddFooter>&amp;L&amp;F&amp;C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zoomScaleNormal="100" zoomScalePageLayoutView="115" workbookViewId="0">
      <selection activeCell="Q22" sqref="Q22"/>
    </sheetView>
  </sheetViews>
  <sheetFormatPr defaultColWidth="9.140625" defaultRowHeight="12.75" x14ac:dyDescent="0.2"/>
  <cols>
    <col min="1" max="16384" width="9.140625" style="1"/>
  </cols>
  <sheetData>
    <row r="1" spans="1:15" ht="15.75" x14ac:dyDescent="0.25">
      <c r="A1" s="162" t="s">
        <v>153</v>
      </c>
      <c r="B1" s="163"/>
      <c r="C1" s="163"/>
      <c r="D1" s="163"/>
      <c r="E1" s="163"/>
      <c r="F1" s="163"/>
      <c r="G1" s="163"/>
      <c r="H1" s="163"/>
      <c r="I1" s="163"/>
      <c r="J1" s="163"/>
      <c r="K1" s="163"/>
      <c r="L1" s="163"/>
      <c r="M1" s="163"/>
      <c r="N1" s="163"/>
      <c r="O1" s="164"/>
    </row>
    <row r="3" spans="1:15" x14ac:dyDescent="0.2">
      <c r="A3" s="2" t="s">
        <v>4</v>
      </c>
      <c r="B3" s="3"/>
      <c r="C3" s="2" t="s">
        <v>5</v>
      </c>
      <c r="D3" s="3"/>
      <c r="F3" s="207" t="s">
        <v>171</v>
      </c>
      <c r="G3" s="207"/>
    </row>
    <row r="4" spans="1:15" x14ac:dyDescent="0.2">
      <c r="A4" s="179">
        <v>44805</v>
      </c>
      <c r="B4" s="181"/>
      <c r="C4" s="205">
        <v>45170</v>
      </c>
      <c r="D4" s="206"/>
      <c r="F4" s="208"/>
      <c r="G4" s="208"/>
    </row>
    <row r="5" spans="1:15" x14ac:dyDescent="0.2">
      <c r="A5" s="199" t="s">
        <v>22</v>
      </c>
      <c r="B5" s="200"/>
      <c r="C5" s="200"/>
      <c r="D5" s="200"/>
      <c r="E5" s="200"/>
      <c r="F5" s="200"/>
      <c r="G5" s="201"/>
      <c r="H5" s="199" t="s">
        <v>13</v>
      </c>
      <c r="I5" s="200"/>
      <c r="J5" s="200"/>
      <c r="K5" s="200"/>
      <c r="L5" s="200"/>
      <c r="M5" s="200"/>
      <c r="N5" s="200"/>
      <c r="O5" s="201"/>
    </row>
    <row r="6" spans="1:15" x14ac:dyDescent="0.2">
      <c r="A6" s="176" t="s">
        <v>1</v>
      </c>
      <c r="B6" s="178"/>
      <c r="C6" s="176" t="s">
        <v>2</v>
      </c>
      <c r="D6" s="178"/>
      <c r="E6" s="176" t="s">
        <v>3</v>
      </c>
      <c r="F6" s="177"/>
      <c r="G6" s="178"/>
      <c r="H6" s="176" t="s">
        <v>15</v>
      </c>
      <c r="I6" s="177"/>
      <c r="J6" s="177"/>
      <c r="K6" s="178"/>
      <c r="L6" s="176" t="s">
        <v>9</v>
      </c>
      <c r="M6" s="177"/>
      <c r="N6" s="178"/>
      <c r="O6" s="8" t="s">
        <v>10</v>
      </c>
    </row>
    <row r="7" spans="1:15" x14ac:dyDescent="0.2">
      <c r="A7" s="196" t="s">
        <v>0</v>
      </c>
      <c r="B7" s="197"/>
      <c r="C7" s="196" t="s">
        <v>0</v>
      </c>
      <c r="D7" s="197"/>
      <c r="E7" s="196" t="s">
        <v>0</v>
      </c>
      <c r="F7" s="198"/>
      <c r="G7" s="197"/>
      <c r="H7" s="196"/>
      <c r="I7" s="198"/>
      <c r="J7" s="198"/>
      <c r="K7" s="197"/>
      <c r="L7" s="196"/>
      <c r="M7" s="198"/>
      <c r="N7" s="197"/>
      <c r="O7" s="114"/>
    </row>
    <row r="8" spans="1:15" x14ac:dyDescent="0.2">
      <c r="A8" s="176" t="s">
        <v>6</v>
      </c>
      <c r="B8" s="178"/>
      <c r="C8" s="176" t="s">
        <v>7</v>
      </c>
      <c r="D8" s="178"/>
      <c r="E8" s="176" t="s">
        <v>8</v>
      </c>
      <c r="F8" s="177"/>
      <c r="G8" s="178"/>
      <c r="H8" s="176" t="s">
        <v>16</v>
      </c>
      <c r="I8" s="177"/>
      <c r="J8" s="177"/>
      <c r="K8" s="178"/>
      <c r="L8" s="176" t="s">
        <v>9</v>
      </c>
      <c r="M8" s="177"/>
      <c r="N8" s="178"/>
      <c r="O8" s="8" t="s">
        <v>10</v>
      </c>
    </row>
    <row r="9" spans="1:15" ht="15" customHeight="1" x14ac:dyDescent="0.2">
      <c r="A9" s="179" t="s">
        <v>0</v>
      </c>
      <c r="B9" s="181"/>
      <c r="C9" s="212"/>
      <c r="D9" s="213"/>
      <c r="E9" s="202" t="s">
        <v>118</v>
      </c>
      <c r="F9" s="203"/>
      <c r="G9" s="204"/>
      <c r="H9" s="196"/>
      <c r="I9" s="198"/>
      <c r="J9" s="198"/>
      <c r="K9" s="197"/>
      <c r="L9" s="196"/>
      <c r="M9" s="198"/>
      <c r="N9" s="197"/>
      <c r="O9" s="114"/>
    </row>
    <row r="10" spans="1:15" ht="15" customHeight="1" x14ac:dyDescent="0.2">
      <c r="A10" s="17" t="s">
        <v>73</v>
      </c>
      <c r="B10" s="13"/>
      <c r="C10" s="14"/>
      <c r="D10" s="15"/>
      <c r="E10" s="176" t="s">
        <v>68</v>
      </c>
      <c r="F10" s="177"/>
      <c r="G10" s="178"/>
      <c r="H10" s="176" t="s">
        <v>14</v>
      </c>
      <c r="I10" s="178"/>
      <c r="J10" s="176" t="s">
        <v>11</v>
      </c>
      <c r="K10" s="178"/>
      <c r="L10" s="185" t="s">
        <v>12</v>
      </c>
      <c r="M10" s="186"/>
      <c r="N10" s="186"/>
      <c r="O10" s="187"/>
    </row>
    <row r="11" spans="1:15" ht="15" customHeight="1" x14ac:dyDescent="0.25">
      <c r="A11" s="188" t="s">
        <v>0</v>
      </c>
      <c r="B11" s="189"/>
      <c r="C11" s="189"/>
      <c r="D11" s="190"/>
      <c r="E11" s="222"/>
      <c r="F11" s="223"/>
      <c r="G11" s="224"/>
      <c r="H11" s="191"/>
      <c r="I11" s="192"/>
      <c r="J11" s="191" t="s">
        <v>0</v>
      </c>
      <c r="K11" s="192"/>
      <c r="L11" s="193" t="s">
        <v>340</v>
      </c>
      <c r="M11" s="194"/>
      <c r="N11" s="194"/>
      <c r="O11" s="195"/>
    </row>
    <row r="12" spans="1:15" ht="15" customHeight="1" x14ac:dyDescent="0.2">
      <c r="A12" s="173" t="s">
        <v>70</v>
      </c>
      <c r="B12" s="174"/>
      <c r="C12" s="174"/>
      <c r="D12" s="175"/>
      <c r="E12" s="176" t="s">
        <v>71</v>
      </c>
      <c r="F12" s="177"/>
      <c r="G12" s="178"/>
      <c r="H12" s="176" t="s">
        <v>72</v>
      </c>
      <c r="I12" s="177"/>
      <c r="J12" s="178"/>
      <c r="K12" s="22"/>
      <c r="L12" s="22"/>
      <c r="M12" s="22"/>
      <c r="N12" s="22"/>
      <c r="O12" s="22"/>
    </row>
    <row r="13" spans="1:15" ht="15" customHeight="1" x14ac:dyDescent="0.2">
      <c r="A13" s="182" t="s">
        <v>0</v>
      </c>
      <c r="B13" s="183"/>
      <c r="C13" s="183"/>
      <c r="D13" s="184"/>
      <c r="E13" s="179"/>
      <c r="F13" s="180"/>
      <c r="G13" s="181"/>
      <c r="H13" s="179"/>
      <c r="I13" s="180"/>
      <c r="J13" s="181"/>
      <c r="K13" s="22"/>
      <c r="L13" s="22"/>
      <c r="M13" s="22"/>
      <c r="N13" s="22"/>
      <c r="O13" s="22"/>
    </row>
    <row r="14" spans="1:15" ht="15" customHeight="1" x14ac:dyDescent="0.25">
      <c r="A14" s="169" t="s">
        <v>325</v>
      </c>
      <c r="B14" s="170"/>
      <c r="C14" s="170"/>
      <c r="D14" s="214"/>
      <c r="E14" s="214"/>
      <c r="F14" s="214"/>
      <c r="G14" s="215"/>
      <c r="H14" s="105" t="s">
        <v>20</v>
      </c>
      <c r="I14" s="113"/>
      <c r="J14" s="89" t="s">
        <v>19</v>
      </c>
      <c r="K14" s="113"/>
      <c r="L14"/>
      <c r="M14"/>
      <c r="N14"/>
      <c r="O14"/>
    </row>
    <row r="15" spans="1:15" ht="15" customHeight="1" x14ac:dyDescent="0.25">
      <c r="A15" s="169" t="s">
        <v>313</v>
      </c>
      <c r="B15" s="170"/>
      <c r="C15" s="170"/>
      <c r="D15" s="214"/>
      <c r="E15" s="214"/>
      <c r="F15" s="214"/>
      <c r="G15" s="215"/>
      <c r="H15" s="105" t="s">
        <v>20</v>
      </c>
      <c r="I15" s="113"/>
      <c r="J15" s="89" t="s">
        <v>19</v>
      </c>
      <c r="K15" s="113"/>
      <c r="L15"/>
      <c r="M15"/>
      <c r="N15"/>
      <c r="O15"/>
    </row>
    <row r="16" spans="1:15" ht="31.9" customHeight="1" x14ac:dyDescent="0.2">
      <c r="A16" s="216" t="s">
        <v>312</v>
      </c>
      <c r="B16" s="217"/>
      <c r="C16" s="218"/>
      <c r="D16" s="219"/>
      <c r="E16" s="220"/>
      <c r="F16" s="220"/>
      <c r="G16" s="220"/>
      <c r="H16" s="220"/>
      <c r="I16" s="220"/>
      <c r="J16" s="220"/>
      <c r="K16" s="220"/>
      <c r="L16" s="220"/>
      <c r="M16" s="220"/>
      <c r="N16" s="220"/>
      <c r="O16" s="221"/>
    </row>
    <row r="17" spans="1:15" ht="10.9" customHeight="1" x14ac:dyDescent="0.2">
      <c r="A17" s="122"/>
      <c r="B17" s="122"/>
      <c r="C17" s="122"/>
      <c r="D17" s="123"/>
      <c r="E17" s="123"/>
      <c r="F17" s="123"/>
      <c r="G17" s="123"/>
      <c r="H17" s="123"/>
      <c r="I17" s="123"/>
      <c r="J17" s="123"/>
      <c r="K17" s="123"/>
      <c r="L17" s="123"/>
      <c r="M17" s="123"/>
      <c r="N17" s="123"/>
      <c r="O17" s="123"/>
    </row>
    <row r="18" spans="1:15" ht="13.9" customHeight="1" x14ac:dyDescent="0.2">
      <c r="A18" s="230" t="s">
        <v>25</v>
      </c>
      <c r="B18" s="231"/>
      <c r="C18" s="231"/>
      <c r="D18" s="232"/>
      <c r="E18" s="232"/>
      <c r="F18" s="232"/>
      <c r="G18" s="233"/>
      <c r="H18" s="230" t="s">
        <v>0</v>
      </c>
      <c r="I18" s="232"/>
      <c r="J18" s="232"/>
      <c r="K18" s="232"/>
      <c r="L18" s="232"/>
      <c r="M18" s="232"/>
      <c r="N18" s="232"/>
      <c r="O18" s="233"/>
    </row>
    <row r="19" spans="1:15" ht="14.45" customHeight="1" x14ac:dyDescent="0.2">
      <c r="A19" s="111" t="s">
        <v>357</v>
      </c>
      <c r="B19" s="111" t="s">
        <v>26</v>
      </c>
      <c r="C19" s="112"/>
      <c r="D19" s="176" t="s">
        <v>27</v>
      </c>
      <c r="E19" s="177"/>
      <c r="F19" s="178"/>
      <c r="G19" s="176" t="s">
        <v>28</v>
      </c>
      <c r="H19" s="177"/>
      <c r="I19" s="178"/>
      <c r="J19" s="176" t="s">
        <v>358</v>
      </c>
      <c r="K19" s="178"/>
      <c r="L19" s="176" t="s">
        <v>29</v>
      </c>
      <c r="M19" s="177"/>
      <c r="N19" s="177"/>
      <c r="O19" s="178"/>
    </row>
    <row r="20" spans="1:15" ht="15" customHeight="1" x14ac:dyDescent="0.2">
      <c r="A20" s="114"/>
      <c r="B20" s="236"/>
      <c r="C20" s="236"/>
      <c r="D20" s="182" t="s">
        <v>0</v>
      </c>
      <c r="E20" s="183"/>
      <c r="F20" s="184"/>
      <c r="G20" s="237" t="s">
        <v>0</v>
      </c>
      <c r="H20" s="198"/>
      <c r="I20" s="197"/>
      <c r="J20" s="238"/>
      <c r="K20" s="239"/>
      <c r="L20" s="182" t="s">
        <v>0</v>
      </c>
      <c r="M20" s="183"/>
      <c r="N20" s="183"/>
      <c r="O20" s="184"/>
    </row>
    <row r="21" spans="1:15" ht="16.149999999999999" customHeight="1" x14ac:dyDescent="0.25">
      <c r="A21" s="234" t="s">
        <v>329</v>
      </c>
      <c r="B21" s="235"/>
      <c r="C21" s="120" t="s">
        <v>20</v>
      </c>
      <c r="D21" s="121"/>
      <c r="E21" s="120" t="s">
        <v>19</v>
      </c>
      <c r="F21" s="121"/>
      <c r="G21"/>
      <c r="H21"/>
      <c r="I21"/>
      <c r="J21"/>
      <c r="K21"/>
      <c r="L21"/>
      <c r="M21"/>
      <c r="N21"/>
      <c r="O21"/>
    </row>
    <row r="22" spans="1:15" ht="29.45" customHeight="1" x14ac:dyDescent="0.25">
      <c r="A22" s="119" t="s">
        <v>289</v>
      </c>
      <c r="B22"/>
      <c r="C22"/>
      <c r="D22" s="225"/>
      <c r="E22" s="225"/>
      <c r="F22" s="225"/>
      <c r="G22" s="225"/>
      <c r="H22" s="225"/>
      <c r="I22" s="225"/>
      <c r="J22" s="225"/>
      <c r="K22" s="225"/>
      <c r="L22" s="225"/>
      <c r="M22" s="225"/>
      <c r="N22" s="225"/>
      <c r="O22" s="225"/>
    </row>
    <row r="23" spans="1:15" ht="15" x14ac:dyDescent="0.25">
      <c r="A23" s="18"/>
      <c r="B23" s="18"/>
      <c r="C23" s="18"/>
      <c r="D23" s="18"/>
      <c r="E23" s="7"/>
      <c r="F23" s="7"/>
      <c r="G23" s="7"/>
      <c r="H23" s="19"/>
      <c r="I23" s="19"/>
      <c r="J23" s="19"/>
      <c r="K23" s="19"/>
      <c r="L23" s="20"/>
      <c r="M23" s="21"/>
      <c r="N23" s="21"/>
      <c r="O23" s="21"/>
    </row>
    <row r="24" spans="1:15" x14ac:dyDescent="0.2">
      <c r="A24" s="199" t="s">
        <v>69</v>
      </c>
      <c r="B24" s="200"/>
      <c r="C24" s="200"/>
      <c r="D24" s="200"/>
      <c r="E24" s="200"/>
      <c r="F24" s="200"/>
      <c r="G24" s="201"/>
      <c r="H24" s="199" t="s">
        <v>0</v>
      </c>
      <c r="I24" s="200"/>
      <c r="J24" s="200"/>
      <c r="K24" s="200"/>
      <c r="L24" s="200"/>
      <c r="M24" s="200"/>
      <c r="N24" s="200"/>
      <c r="O24" s="201"/>
    </row>
    <row r="25" spans="1:15" ht="15" customHeight="1" x14ac:dyDescent="0.25">
      <c r="A25" s="209" t="s">
        <v>74</v>
      </c>
      <c r="B25" s="210"/>
      <c r="C25" s="210"/>
      <c r="D25" s="210"/>
      <c r="E25" s="210"/>
      <c r="F25" s="210"/>
      <c r="G25" s="210"/>
      <c r="H25" s="211"/>
      <c r="I25" s="28" t="s">
        <v>20</v>
      </c>
      <c r="J25" s="115"/>
      <c r="K25" s="32" t="s">
        <v>19</v>
      </c>
      <c r="L25" s="115"/>
      <c r="M25"/>
      <c r="N25"/>
      <c r="O25"/>
    </row>
    <row r="26" spans="1:15" ht="15" customHeight="1" x14ac:dyDescent="0.2">
      <c r="A26" s="165" t="s">
        <v>79</v>
      </c>
      <c r="B26" s="166"/>
      <c r="C26" s="166"/>
      <c r="D26" s="166"/>
      <c r="E26" s="166"/>
      <c r="F26" s="166"/>
      <c r="G26" s="166"/>
      <c r="H26" s="166"/>
      <c r="I26" s="166"/>
      <c r="J26" s="166"/>
      <c r="K26" s="166"/>
      <c r="L26" s="166"/>
      <c r="M26" s="166"/>
      <c r="N26" s="166"/>
      <c r="O26" s="167"/>
    </row>
    <row r="27" spans="1:15" ht="15" customHeight="1" x14ac:dyDescent="0.2">
      <c r="A27" s="29" t="s">
        <v>135</v>
      </c>
      <c r="B27" s="29"/>
      <c r="C27" s="29"/>
      <c r="D27" s="29"/>
      <c r="E27" s="29"/>
      <c r="F27" s="29"/>
      <c r="G27" s="29"/>
      <c r="H27" s="34"/>
      <c r="I27" s="34"/>
      <c r="J27" s="24"/>
      <c r="K27" s="24"/>
      <c r="L27" s="25"/>
      <c r="M27" s="26"/>
      <c r="N27" s="26"/>
      <c r="O27" s="22"/>
    </row>
    <row r="28" spans="1:15" ht="15" customHeight="1" x14ac:dyDescent="0.2">
      <c r="A28" s="116"/>
      <c r="B28" s="228" t="s">
        <v>75</v>
      </c>
      <c r="C28" s="228"/>
      <c r="D28" s="228"/>
      <c r="E28" s="228"/>
      <c r="F28" s="228"/>
      <c r="G28" s="228"/>
      <c r="H28" s="24"/>
      <c r="I28" s="116"/>
      <c r="J28" s="229" t="s">
        <v>76</v>
      </c>
      <c r="K28" s="229"/>
      <c r="L28" s="229"/>
      <c r="M28" s="229"/>
      <c r="N28" s="229"/>
      <c r="O28" s="229"/>
    </row>
    <row r="29" spans="1:15" ht="15" customHeight="1" x14ac:dyDescent="0.2">
      <c r="A29" s="117"/>
      <c r="B29" s="229" t="s">
        <v>77</v>
      </c>
      <c r="C29" s="229"/>
      <c r="D29" s="229"/>
      <c r="E29" s="229"/>
      <c r="F29" s="229"/>
      <c r="G29" s="229"/>
      <c r="H29" s="24"/>
      <c r="I29" s="117"/>
      <c r="J29" s="229" t="s">
        <v>134</v>
      </c>
      <c r="K29" s="229"/>
      <c r="L29" s="229"/>
      <c r="M29" s="229"/>
      <c r="N29" s="229"/>
      <c r="O29" s="229"/>
    </row>
    <row r="30" spans="1:15" ht="15" customHeight="1" x14ac:dyDescent="0.2">
      <c r="A30" s="165" t="s">
        <v>136</v>
      </c>
      <c r="B30" s="166"/>
      <c r="C30" s="166"/>
      <c r="D30" s="166"/>
      <c r="E30" s="166"/>
      <c r="F30" s="166"/>
      <c r="G30" s="166"/>
      <c r="H30" s="166"/>
      <c r="I30" s="166"/>
      <c r="J30" s="166"/>
      <c r="K30" s="166"/>
      <c r="L30" s="166"/>
      <c r="M30" s="166"/>
      <c r="N30" s="166"/>
      <c r="O30" s="167"/>
    </row>
    <row r="31" spans="1:15" ht="15" x14ac:dyDescent="0.25">
      <c r="A31" s="30" t="s">
        <v>78</v>
      </c>
      <c r="B31" s="30"/>
      <c r="C31" s="30"/>
      <c r="D31" s="30"/>
      <c r="E31" s="30"/>
      <c r="F31" s="30"/>
      <c r="G31" s="30"/>
      <c r="H31" s="30"/>
      <c r="I31" s="30"/>
      <c r="J31" s="31"/>
      <c r="K31" s="28" t="s">
        <v>20</v>
      </c>
      <c r="L31" s="115"/>
      <c r="M31" s="32" t="s">
        <v>19</v>
      </c>
      <c r="N31" s="115"/>
      <c r="O31" s="22"/>
    </row>
    <row r="32" spans="1:15" ht="15" x14ac:dyDescent="0.25">
      <c r="A32" s="168" t="s">
        <v>359</v>
      </c>
      <c r="B32" s="168"/>
      <c r="C32" s="168"/>
      <c r="D32" s="168"/>
      <c r="E32" s="168"/>
      <c r="F32" s="168"/>
      <c r="G32" s="168"/>
      <c r="H32" s="168"/>
      <c r="I32" s="168"/>
      <c r="J32" s="168"/>
      <c r="K32" s="118"/>
      <c r="L32" s="23"/>
      <c r="M32" s="22"/>
      <c r="N32" s="22"/>
      <c r="O32" s="22"/>
    </row>
    <row r="33" spans="1:16" x14ac:dyDescent="0.2">
      <c r="A33" s="5"/>
      <c r="B33" s="5"/>
      <c r="C33" s="6"/>
      <c r="D33" s="6"/>
      <c r="E33" s="7"/>
      <c r="F33" s="7"/>
      <c r="G33" s="7"/>
    </row>
    <row r="34" spans="1:16" x14ac:dyDescent="0.2">
      <c r="A34" s="199" t="s">
        <v>17</v>
      </c>
      <c r="B34" s="200"/>
      <c r="C34" s="200"/>
      <c r="D34" s="200"/>
      <c r="E34" s="200"/>
      <c r="F34" s="200"/>
      <c r="G34" s="200"/>
      <c r="H34" s="200"/>
      <c r="I34" s="200"/>
      <c r="J34" s="200"/>
      <c r="K34" s="200"/>
      <c r="L34" s="200"/>
      <c r="M34" s="200"/>
      <c r="N34" s="200"/>
      <c r="O34" s="201"/>
    </row>
    <row r="35" spans="1:16" ht="15" customHeight="1" x14ac:dyDescent="0.25">
      <c r="A35" s="168" t="s">
        <v>18</v>
      </c>
      <c r="B35" s="168"/>
      <c r="C35" s="168"/>
      <c r="D35" s="168"/>
      <c r="E35" s="168"/>
      <c r="F35" s="168"/>
      <c r="G35" s="168"/>
      <c r="H35" s="168"/>
      <c r="I35" s="168"/>
      <c r="J35" s="168"/>
      <c r="K35" s="28" t="s">
        <v>20</v>
      </c>
      <c r="L35" s="115"/>
      <c r="M35" s="32" t="s">
        <v>19</v>
      </c>
      <c r="N35" s="115"/>
      <c r="O35"/>
      <c r="P35"/>
    </row>
    <row r="36" spans="1:16" ht="26.45" customHeight="1" x14ac:dyDescent="0.25">
      <c r="A36" s="171" t="s">
        <v>137</v>
      </c>
      <c r="B36" s="171"/>
      <c r="C36" s="171"/>
      <c r="D36" s="172"/>
      <c r="E36" s="172"/>
      <c r="F36" s="172"/>
      <c r="G36" s="172"/>
      <c r="H36" s="172"/>
      <c r="I36" s="172"/>
      <c r="J36" s="172"/>
      <c r="K36" s="172"/>
      <c r="L36" s="172"/>
      <c r="M36" s="172"/>
      <c r="N36" s="172"/>
      <c r="O36"/>
      <c r="P36"/>
    </row>
    <row r="37" spans="1:16" ht="15" customHeight="1" x14ac:dyDescent="0.25">
      <c r="A37" s="169" t="s">
        <v>291</v>
      </c>
      <c r="B37" s="170"/>
      <c r="C37" s="170"/>
      <c r="D37" s="170"/>
      <c r="E37" s="170"/>
      <c r="F37" s="170"/>
      <c r="G37" s="170"/>
      <c r="H37" s="170"/>
      <c r="I37" s="170"/>
      <c r="J37" s="170"/>
      <c r="K37" s="28" t="s">
        <v>20</v>
      </c>
      <c r="L37" s="115"/>
      <c r="M37" s="32" t="s">
        <v>19</v>
      </c>
      <c r="N37" s="115"/>
      <c r="O37"/>
      <c r="P37"/>
    </row>
    <row r="38" spans="1:16" ht="15" customHeight="1" x14ac:dyDescent="0.25">
      <c r="A38" s="169" t="s">
        <v>286</v>
      </c>
      <c r="B38" s="170"/>
      <c r="C38" s="170"/>
      <c r="D38" s="170"/>
      <c r="E38" s="170"/>
      <c r="F38" s="170"/>
      <c r="G38" s="170"/>
      <c r="H38" s="170"/>
      <c r="I38" s="170"/>
      <c r="J38" s="170"/>
      <c r="K38" s="28" t="s">
        <v>20</v>
      </c>
      <c r="L38" s="115"/>
      <c r="M38" s="32" t="s">
        <v>19</v>
      </c>
      <c r="N38" s="115"/>
      <c r="O38"/>
    </row>
    <row r="39" spans="1:16" ht="15" customHeight="1" x14ac:dyDescent="0.25">
      <c r="A39" s="2" t="s">
        <v>287</v>
      </c>
      <c r="B39" s="4"/>
      <c r="C39" s="4"/>
      <c r="D39" s="4"/>
      <c r="E39" s="4"/>
      <c r="F39" s="4"/>
      <c r="G39" s="4"/>
      <c r="H39" s="4"/>
      <c r="I39" s="4"/>
      <c r="J39" s="4"/>
      <c r="K39" s="28" t="s">
        <v>20</v>
      </c>
      <c r="L39" s="115"/>
      <c r="M39" s="32" t="s">
        <v>19</v>
      </c>
      <c r="N39" s="115"/>
      <c r="O39"/>
    </row>
    <row r="40" spans="1:16" ht="15" customHeight="1" x14ac:dyDescent="0.25">
      <c r="A40" s="168" t="s">
        <v>290</v>
      </c>
      <c r="B40" s="168"/>
      <c r="C40" s="168"/>
      <c r="D40" s="168"/>
      <c r="E40" s="168"/>
      <c r="F40" s="168"/>
      <c r="G40" s="168"/>
      <c r="H40" s="168"/>
      <c r="I40" s="168"/>
      <c r="J40" s="168"/>
      <c r="K40" s="28" t="s">
        <v>20</v>
      </c>
      <c r="L40" s="115"/>
      <c r="M40" s="32" t="s">
        <v>19</v>
      </c>
      <c r="N40" s="115"/>
      <c r="O40"/>
    </row>
    <row r="41" spans="1:16" ht="33" customHeight="1" x14ac:dyDescent="0.25">
      <c r="A41" s="171" t="s">
        <v>137</v>
      </c>
      <c r="B41" s="171"/>
      <c r="C41" s="171"/>
      <c r="D41" s="172"/>
      <c r="E41" s="172"/>
      <c r="F41" s="172"/>
      <c r="G41" s="172"/>
      <c r="H41" s="172"/>
      <c r="I41" s="172"/>
      <c r="J41" s="172"/>
      <c r="K41" s="172"/>
      <c r="L41" s="172"/>
      <c r="M41" s="172"/>
      <c r="N41" s="172"/>
      <c r="O41"/>
    </row>
    <row r="42" spans="1:16" ht="15" customHeight="1" x14ac:dyDescent="0.25">
      <c r="A42"/>
      <c r="B42"/>
      <c r="C42"/>
      <c r="D42"/>
      <c r="E42"/>
      <c r="F42"/>
      <c r="G42"/>
      <c r="H42"/>
      <c r="I42"/>
      <c r="J42"/>
      <c r="K42"/>
      <c r="L42"/>
      <c r="M42"/>
      <c r="N42" s="27"/>
      <c r="O42" s="27"/>
    </row>
    <row r="43" spans="1:16" ht="15" customHeight="1" x14ac:dyDescent="0.2">
      <c r="A43" s="199" t="s">
        <v>267</v>
      </c>
      <c r="B43" s="200"/>
      <c r="C43" s="200"/>
      <c r="D43" s="200"/>
      <c r="E43" s="200"/>
      <c r="F43" s="200"/>
      <c r="G43" s="200"/>
      <c r="H43" s="200"/>
      <c r="I43" s="200"/>
      <c r="J43" s="200"/>
      <c r="K43" s="200"/>
      <c r="L43" s="200"/>
      <c r="M43" s="200"/>
      <c r="N43" s="200"/>
      <c r="O43" s="201"/>
    </row>
    <row r="44" spans="1:16" ht="15" customHeight="1" x14ac:dyDescent="0.2">
      <c r="A44" s="169" t="s">
        <v>268</v>
      </c>
      <c r="B44" s="170"/>
      <c r="C44" s="170"/>
      <c r="D44" s="170"/>
      <c r="E44" s="170"/>
      <c r="F44" s="170"/>
      <c r="G44" s="170"/>
      <c r="H44" s="170"/>
      <c r="I44" s="170"/>
      <c r="J44" s="170"/>
      <c r="K44" s="170"/>
      <c r="L44" s="170"/>
      <c r="M44" s="170"/>
      <c r="N44" s="170"/>
      <c r="O44" s="227"/>
    </row>
    <row r="45" spans="1:16" ht="15" customHeight="1" x14ac:dyDescent="0.25">
      <c r="A45" s="28" t="s">
        <v>20</v>
      </c>
      <c r="B45" s="115"/>
      <c r="C45" s="32" t="s">
        <v>19</v>
      </c>
      <c r="D45" s="115"/>
      <c r="E45" s="226" t="s">
        <v>269</v>
      </c>
      <c r="F45" s="226"/>
      <c r="G45" s="226"/>
      <c r="H45" s="226"/>
      <c r="I45" s="226"/>
      <c r="J45" s="226"/>
      <c r="K45" s="35"/>
      <c r="L45" s="35"/>
      <c r="M45" s="35"/>
      <c r="N45" s="35"/>
      <c r="O45" s="35"/>
    </row>
    <row r="46" spans="1:16" ht="28.5" customHeight="1" x14ac:dyDescent="0.2">
      <c r="A46" s="225"/>
      <c r="B46" s="225"/>
      <c r="C46" s="225"/>
      <c r="D46" s="225"/>
      <c r="E46" s="225"/>
      <c r="F46" s="225"/>
      <c r="G46" s="225"/>
      <c r="H46" s="225"/>
      <c r="I46" s="225"/>
      <c r="J46" s="225"/>
      <c r="K46" s="225"/>
      <c r="L46" s="225"/>
      <c r="M46" s="225"/>
      <c r="N46" s="225"/>
      <c r="O46" s="225"/>
    </row>
    <row r="47" spans="1:16" ht="10.9" customHeight="1" x14ac:dyDescent="0.2">
      <c r="A47" s="110"/>
      <c r="B47" s="110"/>
      <c r="C47" s="110"/>
      <c r="D47" s="110"/>
      <c r="E47" s="110"/>
      <c r="F47" s="110"/>
      <c r="G47" s="110"/>
      <c r="H47" s="110"/>
      <c r="I47" s="110"/>
      <c r="J47" s="110"/>
      <c r="K47" s="110"/>
      <c r="L47" s="110"/>
      <c r="M47" s="110"/>
      <c r="N47" s="110"/>
      <c r="O47" s="110"/>
    </row>
    <row r="48" spans="1:16" ht="15" customHeight="1" x14ac:dyDescent="0.25">
      <c r="A48" s="38" t="s">
        <v>288</v>
      </c>
      <c r="B48"/>
      <c r="C48"/>
      <c r="D48"/>
      <c r="E48"/>
      <c r="F48"/>
      <c r="G48"/>
      <c r="H48"/>
      <c r="I48"/>
      <c r="J48"/>
      <c r="K48"/>
      <c r="L48"/>
      <c r="M48"/>
      <c r="N48" s="27"/>
      <c r="O48" s="27"/>
    </row>
    <row r="49" spans="1:15" ht="15" customHeight="1" x14ac:dyDescent="0.25">
      <c r="A49"/>
      <c r="B49"/>
      <c r="C49"/>
      <c r="D49"/>
      <c r="E49"/>
      <c r="F49"/>
      <c r="G49"/>
      <c r="H49"/>
      <c r="I49"/>
      <c r="J49"/>
      <c r="K49"/>
      <c r="L49"/>
      <c r="M49"/>
      <c r="N49" s="27"/>
      <c r="O49" s="27"/>
    </row>
    <row r="50" spans="1:15" ht="15" customHeight="1" x14ac:dyDescent="0.25">
      <c r="A50"/>
      <c r="B50"/>
      <c r="C50"/>
      <c r="D50"/>
      <c r="E50"/>
      <c r="F50"/>
      <c r="G50"/>
      <c r="H50"/>
      <c r="I50"/>
      <c r="J50"/>
      <c r="K50"/>
      <c r="L50"/>
      <c r="M50"/>
      <c r="N50" s="27"/>
      <c r="O50" s="27"/>
    </row>
    <row r="51" spans="1:15" ht="15" customHeight="1" x14ac:dyDescent="0.25">
      <c r="A51"/>
      <c r="B51"/>
      <c r="C51"/>
      <c r="D51"/>
      <c r="E51"/>
      <c r="F51"/>
      <c r="G51"/>
      <c r="H51"/>
      <c r="I51"/>
      <c r="J51"/>
      <c r="K51"/>
      <c r="L51"/>
      <c r="M51"/>
      <c r="N51" s="27"/>
      <c r="O51" s="27"/>
    </row>
  </sheetData>
  <sheetProtection selectLockedCells="1"/>
  <mergeCells count="82">
    <mergeCell ref="D22:O22"/>
    <mergeCell ref="A21:B21"/>
    <mergeCell ref="B20:C20"/>
    <mergeCell ref="D20:F20"/>
    <mergeCell ref="G20:I20"/>
    <mergeCell ref="J20:K20"/>
    <mergeCell ref="L20:O20"/>
    <mergeCell ref="A18:G18"/>
    <mergeCell ref="H18:O18"/>
    <mergeCell ref="D19:F19"/>
    <mergeCell ref="G19:I19"/>
    <mergeCell ref="J19:K19"/>
    <mergeCell ref="L19:O19"/>
    <mergeCell ref="A46:O46"/>
    <mergeCell ref="E45:J45"/>
    <mergeCell ref="A44:O44"/>
    <mergeCell ref="A26:O26"/>
    <mergeCell ref="B28:G28"/>
    <mergeCell ref="B29:G29"/>
    <mergeCell ref="J28:O28"/>
    <mergeCell ref="J29:O29"/>
    <mergeCell ref="A40:J40"/>
    <mergeCell ref="A41:C41"/>
    <mergeCell ref="D41:N41"/>
    <mergeCell ref="A37:J37"/>
    <mergeCell ref="F3:G3"/>
    <mergeCell ref="F4:G4"/>
    <mergeCell ref="A32:J32"/>
    <mergeCell ref="A43:O43"/>
    <mergeCell ref="A25:H25"/>
    <mergeCell ref="H7:K7"/>
    <mergeCell ref="A9:B9"/>
    <mergeCell ref="C9:D9"/>
    <mergeCell ref="A14:G14"/>
    <mergeCell ref="A16:C16"/>
    <mergeCell ref="D16:O16"/>
    <mergeCell ref="A15:G15"/>
    <mergeCell ref="L8:N8"/>
    <mergeCell ref="E11:G11"/>
    <mergeCell ref="H8:K8"/>
    <mergeCell ref="E13:G13"/>
    <mergeCell ref="A4:B4"/>
    <mergeCell ref="C4:D4"/>
    <mergeCell ref="A5:G5"/>
    <mergeCell ref="H6:K6"/>
    <mergeCell ref="H5:O5"/>
    <mergeCell ref="L6:N6"/>
    <mergeCell ref="A6:B6"/>
    <mergeCell ref="C6:D6"/>
    <mergeCell ref="E6:G6"/>
    <mergeCell ref="A7:B7"/>
    <mergeCell ref="C7:D7"/>
    <mergeCell ref="E7:G7"/>
    <mergeCell ref="A34:O34"/>
    <mergeCell ref="A24:G24"/>
    <mergeCell ref="H24:O24"/>
    <mergeCell ref="A8:B8"/>
    <mergeCell ref="C8:D8"/>
    <mergeCell ref="E8:G8"/>
    <mergeCell ref="E9:G9"/>
    <mergeCell ref="L9:N9"/>
    <mergeCell ref="E10:G10"/>
    <mergeCell ref="H10:I10"/>
    <mergeCell ref="J10:K10"/>
    <mergeCell ref="H9:K9"/>
    <mergeCell ref="L7:N7"/>
    <mergeCell ref="A1:O1"/>
    <mergeCell ref="A30:O30"/>
    <mergeCell ref="A35:J35"/>
    <mergeCell ref="A38:J38"/>
    <mergeCell ref="A36:C36"/>
    <mergeCell ref="D36:N36"/>
    <mergeCell ref="A12:D12"/>
    <mergeCell ref="E12:G12"/>
    <mergeCell ref="H12:J12"/>
    <mergeCell ref="H13:J13"/>
    <mergeCell ref="A13:D13"/>
    <mergeCell ref="L10:O10"/>
    <mergeCell ref="A11:D11"/>
    <mergeCell ref="H11:I11"/>
    <mergeCell ref="J11:K11"/>
    <mergeCell ref="L11:O11"/>
  </mergeCells>
  <hyperlinks>
    <hyperlink ref="L11" r:id="rId1" display="jcantu@americanpublicrisk.com" xr:uid="{AA398609-866D-4C24-A3C0-A2C5EB94C36C}"/>
  </hyperlinks>
  <pageMargins left="0.25" right="0.25" top="0.87875000000000003" bottom="0.75" header="0.3" footer="0.3"/>
  <pageSetup scale="75" orientation="portrait" horizontalDpi="1200" verticalDpi="1200" r:id="rId2"/>
  <headerFooter>
    <oddHeader xml:space="preserve">&amp;L&amp;"-,Bold"&amp;12American Public Risk&amp;"-,Regular"&amp;11
&amp;10 92020 Stonybrook Parkway
Richmond, VA 12345&amp;R&amp;10 866-706-8325
www.americanpublicrisk.com
service@americanpublicrisk.com&amp;11
</oddHeader>
    <oddFooter>&amp;L&amp;F&amp;C&amp;A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ltText=" ">
                <anchor moveWithCells="1">
                  <from>
                    <xdr:col>9</xdr:col>
                    <xdr:colOff>180975</xdr:colOff>
                    <xdr:row>23</xdr:row>
                    <xdr:rowOff>142875</xdr:rowOff>
                  </from>
                  <to>
                    <xdr:col>9</xdr:col>
                    <xdr:colOff>485775</xdr:colOff>
                    <xdr:row>25</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ltText=" ">
                <anchor moveWithCells="1">
                  <from>
                    <xdr:col>11</xdr:col>
                    <xdr:colOff>190500</xdr:colOff>
                    <xdr:row>23</xdr:row>
                    <xdr:rowOff>142875</xdr:rowOff>
                  </from>
                  <to>
                    <xdr:col>11</xdr:col>
                    <xdr:colOff>495300</xdr:colOff>
                    <xdr:row>25</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ltText=" ">
                <anchor moveWithCells="1">
                  <from>
                    <xdr:col>0</xdr:col>
                    <xdr:colOff>171450</xdr:colOff>
                    <xdr:row>26</xdr:row>
                    <xdr:rowOff>180975</xdr:rowOff>
                  </from>
                  <to>
                    <xdr:col>0</xdr:col>
                    <xdr:colOff>476250</xdr:colOff>
                    <xdr:row>28</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ltText=" ">
                <anchor moveWithCells="1">
                  <from>
                    <xdr:col>0</xdr:col>
                    <xdr:colOff>171450</xdr:colOff>
                    <xdr:row>27</xdr:row>
                    <xdr:rowOff>171450</xdr:rowOff>
                  </from>
                  <to>
                    <xdr:col>0</xdr:col>
                    <xdr:colOff>476250</xdr:colOff>
                    <xdr:row>29</xdr:row>
                    <xdr:rowOff>9525</xdr:rowOff>
                  </to>
                </anchor>
              </controlPr>
            </control>
          </mc:Choice>
        </mc:AlternateContent>
        <mc:AlternateContent xmlns:mc="http://schemas.openxmlformats.org/markup-compatibility/2006">
          <mc:Choice Requires="x14">
            <control shapeId="2056" r:id="rId9" name="Check Box 8">
              <controlPr defaultSize="0" autoFill="0" autoLine="0" autoPict="0" altText=" ">
                <anchor moveWithCells="1">
                  <from>
                    <xdr:col>8</xdr:col>
                    <xdr:colOff>171450</xdr:colOff>
                    <xdr:row>26</xdr:row>
                    <xdr:rowOff>180975</xdr:rowOff>
                  </from>
                  <to>
                    <xdr:col>8</xdr:col>
                    <xdr:colOff>476250</xdr:colOff>
                    <xdr:row>28</xdr:row>
                    <xdr:rowOff>19050</xdr:rowOff>
                  </to>
                </anchor>
              </controlPr>
            </control>
          </mc:Choice>
        </mc:AlternateContent>
        <mc:AlternateContent xmlns:mc="http://schemas.openxmlformats.org/markup-compatibility/2006">
          <mc:Choice Requires="x14">
            <control shapeId="2057" r:id="rId10" name="Check Box 9">
              <controlPr defaultSize="0" autoFill="0" autoLine="0" autoPict="0" altText=" ">
                <anchor moveWithCells="1">
                  <from>
                    <xdr:col>8</xdr:col>
                    <xdr:colOff>171450</xdr:colOff>
                    <xdr:row>27</xdr:row>
                    <xdr:rowOff>180975</xdr:rowOff>
                  </from>
                  <to>
                    <xdr:col>8</xdr:col>
                    <xdr:colOff>476250</xdr:colOff>
                    <xdr:row>29</xdr:row>
                    <xdr:rowOff>19050</xdr:rowOff>
                  </to>
                </anchor>
              </controlPr>
            </control>
          </mc:Choice>
        </mc:AlternateContent>
        <mc:AlternateContent xmlns:mc="http://schemas.openxmlformats.org/markup-compatibility/2006">
          <mc:Choice Requires="x14">
            <control shapeId="2058" r:id="rId11" name="Check Box 10">
              <controlPr defaultSize="0" autoFill="0" autoLine="0" autoPict="0" altText=" ">
                <anchor moveWithCells="1">
                  <from>
                    <xdr:col>11</xdr:col>
                    <xdr:colOff>180975</xdr:colOff>
                    <xdr:row>29</xdr:row>
                    <xdr:rowOff>171450</xdr:rowOff>
                  </from>
                  <to>
                    <xdr:col>11</xdr:col>
                    <xdr:colOff>485775</xdr:colOff>
                    <xdr:row>31</xdr:row>
                    <xdr:rowOff>9525</xdr:rowOff>
                  </to>
                </anchor>
              </controlPr>
            </control>
          </mc:Choice>
        </mc:AlternateContent>
        <mc:AlternateContent xmlns:mc="http://schemas.openxmlformats.org/markup-compatibility/2006">
          <mc:Choice Requires="x14">
            <control shapeId="2059" r:id="rId12" name="Check Box 11">
              <controlPr defaultSize="0" autoFill="0" autoLine="0" autoPict="0" altText=" ">
                <anchor moveWithCells="1">
                  <from>
                    <xdr:col>13</xdr:col>
                    <xdr:colOff>190500</xdr:colOff>
                    <xdr:row>29</xdr:row>
                    <xdr:rowOff>171450</xdr:rowOff>
                  </from>
                  <to>
                    <xdr:col>13</xdr:col>
                    <xdr:colOff>495300</xdr:colOff>
                    <xdr:row>31</xdr:row>
                    <xdr:rowOff>9525</xdr:rowOff>
                  </to>
                </anchor>
              </controlPr>
            </control>
          </mc:Choice>
        </mc:AlternateContent>
        <mc:AlternateContent xmlns:mc="http://schemas.openxmlformats.org/markup-compatibility/2006">
          <mc:Choice Requires="x14">
            <control shapeId="2060" r:id="rId13" name="Check Box 12">
              <controlPr defaultSize="0" autoFill="0" autoLine="0" autoPict="0" altText=" ">
                <anchor moveWithCells="1">
                  <from>
                    <xdr:col>11</xdr:col>
                    <xdr:colOff>180975</xdr:colOff>
                    <xdr:row>33</xdr:row>
                    <xdr:rowOff>171450</xdr:rowOff>
                  </from>
                  <to>
                    <xdr:col>11</xdr:col>
                    <xdr:colOff>485775</xdr:colOff>
                    <xdr:row>35</xdr:row>
                    <xdr:rowOff>28575</xdr:rowOff>
                  </to>
                </anchor>
              </controlPr>
            </control>
          </mc:Choice>
        </mc:AlternateContent>
        <mc:AlternateContent xmlns:mc="http://schemas.openxmlformats.org/markup-compatibility/2006">
          <mc:Choice Requires="x14">
            <control shapeId="2061" r:id="rId14" name="Check Box 13">
              <controlPr defaultSize="0" autoFill="0" autoLine="0" autoPict="0" altText=" ">
                <anchor moveWithCells="1">
                  <from>
                    <xdr:col>13</xdr:col>
                    <xdr:colOff>190500</xdr:colOff>
                    <xdr:row>33</xdr:row>
                    <xdr:rowOff>171450</xdr:rowOff>
                  </from>
                  <to>
                    <xdr:col>13</xdr:col>
                    <xdr:colOff>495300</xdr:colOff>
                    <xdr:row>35</xdr:row>
                    <xdr:rowOff>28575</xdr:rowOff>
                  </to>
                </anchor>
              </controlPr>
            </control>
          </mc:Choice>
        </mc:AlternateContent>
        <mc:AlternateContent xmlns:mc="http://schemas.openxmlformats.org/markup-compatibility/2006">
          <mc:Choice Requires="x14">
            <control shapeId="2062" r:id="rId15" name="Check Box 14">
              <controlPr defaultSize="0" autoFill="0" autoLine="0" autoPict="0" altText=" ">
                <anchor moveWithCells="1">
                  <from>
                    <xdr:col>11</xdr:col>
                    <xdr:colOff>171450</xdr:colOff>
                    <xdr:row>35</xdr:row>
                    <xdr:rowOff>323850</xdr:rowOff>
                  </from>
                  <to>
                    <xdr:col>11</xdr:col>
                    <xdr:colOff>476250</xdr:colOff>
                    <xdr:row>37</xdr:row>
                    <xdr:rowOff>19050</xdr:rowOff>
                  </to>
                </anchor>
              </controlPr>
            </control>
          </mc:Choice>
        </mc:AlternateContent>
        <mc:AlternateContent xmlns:mc="http://schemas.openxmlformats.org/markup-compatibility/2006">
          <mc:Choice Requires="x14">
            <control shapeId="2063" r:id="rId16" name="Check Box 15">
              <controlPr defaultSize="0" autoFill="0" autoLine="0" autoPict="0" altText=" ">
                <anchor moveWithCells="1">
                  <from>
                    <xdr:col>13</xdr:col>
                    <xdr:colOff>180975</xdr:colOff>
                    <xdr:row>35</xdr:row>
                    <xdr:rowOff>323850</xdr:rowOff>
                  </from>
                  <to>
                    <xdr:col>13</xdr:col>
                    <xdr:colOff>485775</xdr:colOff>
                    <xdr:row>37</xdr:row>
                    <xdr:rowOff>19050</xdr:rowOff>
                  </to>
                </anchor>
              </controlPr>
            </control>
          </mc:Choice>
        </mc:AlternateContent>
        <mc:AlternateContent xmlns:mc="http://schemas.openxmlformats.org/markup-compatibility/2006">
          <mc:Choice Requires="x14">
            <control shapeId="2064" r:id="rId17" name="Check Box 16">
              <controlPr defaultSize="0" autoFill="0" autoLine="0" autoPict="0" altText=" ">
                <anchor moveWithCells="1">
                  <from>
                    <xdr:col>11</xdr:col>
                    <xdr:colOff>180975</xdr:colOff>
                    <xdr:row>37</xdr:row>
                    <xdr:rowOff>171450</xdr:rowOff>
                  </from>
                  <to>
                    <xdr:col>11</xdr:col>
                    <xdr:colOff>485775</xdr:colOff>
                    <xdr:row>39</xdr:row>
                    <xdr:rowOff>9525</xdr:rowOff>
                  </to>
                </anchor>
              </controlPr>
            </control>
          </mc:Choice>
        </mc:AlternateContent>
        <mc:AlternateContent xmlns:mc="http://schemas.openxmlformats.org/markup-compatibility/2006">
          <mc:Choice Requires="x14">
            <control shapeId="2065" r:id="rId18" name="Check Box 17">
              <controlPr defaultSize="0" autoFill="0" autoLine="0" autoPict="0" altText=" ">
                <anchor moveWithCells="1">
                  <from>
                    <xdr:col>13</xdr:col>
                    <xdr:colOff>190500</xdr:colOff>
                    <xdr:row>37</xdr:row>
                    <xdr:rowOff>171450</xdr:rowOff>
                  </from>
                  <to>
                    <xdr:col>13</xdr:col>
                    <xdr:colOff>495300</xdr:colOff>
                    <xdr:row>39</xdr:row>
                    <xdr:rowOff>9525</xdr:rowOff>
                  </to>
                </anchor>
              </controlPr>
            </control>
          </mc:Choice>
        </mc:AlternateContent>
        <mc:AlternateContent xmlns:mc="http://schemas.openxmlformats.org/markup-compatibility/2006">
          <mc:Choice Requires="x14">
            <control shapeId="2066" r:id="rId19" name="Check Box 18">
              <controlPr defaultSize="0" autoFill="0" autoLine="0" autoPict="0" altText=" ">
                <anchor moveWithCells="1">
                  <from>
                    <xdr:col>1</xdr:col>
                    <xdr:colOff>180975</xdr:colOff>
                    <xdr:row>43</xdr:row>
                    <xdr:rowOff>171450</xdr:rowOff>
                  </from>
                  <to>
                    <xdr:col>1</xdr:col>
                    <xdr:colOff>485775</xdr:colOff>
                    <xdr:row>45</xdr:row>
                    <xdr:rowOff>9525</xdr:rowOff>
                  </to>
                </anchor>
              </controlPr>
            </control>
          </mc:Choice>
        </mc:AlternateContent>
        <mc:AlternateContent xmlns:mc="http://schemas.openxmlformats.org/markup-compatibility/2006">
          <mc:Choice Requires="x14">
            <control shapeId="2067" r:id="rId20" name="Check Box 19">
              <controlPr defaultSize="0" autoFill="0" autoLine="0" autoPict="0" altText=" ">
                <anchor moveWithCells="1">
                  <from>
                    <xdr:col>3</xdr:col>
                    <xdr:colOff>190500</xdr:colOff>
                    <xdr:row>43</xdr:row>
                    <xdr:rowOff>171450</xdr:rowOff>
                  </from>
                  <to>
                    <xdr:col>3</xdr:col>
                    <xdr:colOff>495300</xdr:colOff>
                    <xdr:row>45</xdr:row>
                    <xdr:rowOff>9525</xdr:rowOff>
                  </to>
                </anchor>
              </controlPr>
            </control>
          </mc:Choice>
        </mc:AlternateContent>
        <mc:AlternateContent xmlns:mc="http://schemas.openxmlformats.org/markup-compatibility/2006">
          <mc:Choice Requires="x14">
            <control shapeId="2068" r:id="rId21" name="Check Box 20">
              <controlPr defaultSize="0" autoFill="0" autoLine="0" autoPict="0" altText=" ">
                <anchor moveWithCells="1">
                  <from>
                    <xdr:col>11</xdr:col>
                    <xdr:colOff>180975</xdr:colOff>
                    <xdr:row>38</xdr:row>
                    <xdr:rowOff>171450</xdr:rowOff>
                  </from>
                  <to>
                    <xdr:col>11</xdr:col>
                    <xdr:colOff>485775</xdr:colOff>
                    <xdr:row>40</xdr:row>
                    <xdr:rowOff>9525</xdr:rowOff>
                  </to>
                </anchor>
              </controlPr>
            </control>
          </mc:Choice>
        </mc:AlternateContent>
        <mc:AlternateContent xmlns:mc="http://schemas.openxmlformats.org/markup-compatibility/2006">
          <mc:Choice Requires="x14">
            <control shapeId="2069" r:id="rId22" name="Check Box 21">
              <controlPr defaultSize="0" autoFill="0" autoLine="0" autoPict="0" altText=" ">
                <anchor moveWithCells="1">
                  <from>
                    <xdr:col>13</xdr:col>
                    <xdr:colOff>190500</xdr:colOff>
                    <xdr:row>38</xdr:row>
                    <xdr:rowOff>171450</xdr:rowOff>
                  </from>
                  <to>
                    <xdr:col>13</xdr:col>
                    <xdr:colOff>495300</xdr:colOff>
                    <xdr:row>40</xdr:row>
                    <xdr:rowOff>9525</xdr:rowOff>
                  </to>
                </anchor>
              </controlPr>
            </control>
          </mc:Choice>
        </mc:AlternateContent>
        <mc:AlternateContent xmlns:mc="http://schemas.openxmlformats.org/markup-compatibility/2006">
          <mc:Choice Requires="x14">
            <control shapeId="2070" r:id="rId23" name="Check Box 22">
              <controlPr defaultSize="0" autoFill="0" autoLine="0" autoPict="0" altText=" ">
                <anchor moveWithCells="1">
                  <from>
                    <xdr:col>11</xdr:col>
                    <xdr:colOff>171450</xdr:colOff>
                    <xdr:row>36</xdr:row>
                    <xdr:rowOff>171450</xdr:rowOff>
                  </from>
                  <to>
                    <xdr:col>11</xdr:col>
                    <xdr:colOff>476250</xdr:colOff>
                    <xdr:row>38</xdr:row>
                    <xdr:rowOff>9525</xdr:rowOff>
                  </to>
                </anchor>
              </controlPr>
            </control>
          </mc:Choice>
        </mc:AlternateContent>
        <mc:AlternateContent xmlns:mc="http://schemas.openxmlformats.org/markup-compatibility/2006">
          <mc:Choice Requires="x14">
            <control shapeId="2071" r:id="rId24" name="Check Box 23">
              <controlPr defaultSize="0" autoFill="0" autoLine="0" autoPict="0" altText=" ">
                <anchor moveWithCells="1">
                  <from>
                    <xdr:col>13</xdr:col>
                    <xdr:colOff>180975</xdr:colOff>
                    <xdr:row>36</xdr:row>
                    <xdr:rowOff>171450</xdr:rowOff>
                  </from>
                  <to>
                    <xdr:col>13</xdr:col>
                    <xdr:colOff>485775</xdr:colOff>
                    <xdr:row>38</xdr:row>
                    <xdr:rowOff>9525</xdr:rowOff>
                  </to>
                </anchor>
              </controlPr>
            </control>
          </mc:Choice>
        </mc:AlternateContent>
        <mc:AlternateContent xmlns:mc="http://schemas.openxmlformats.org/markup-compatibility/2006">
          <mc:Choice Requires="x14">
            <control shapeId="2073" r:id="rId25" name="Check Box 25">
              <controlPr defaultSize="0" autoFill="0" autoLine="0" autoPict="0" altText=" ">
                <anchor moveWithCells="1">
                  <from>
                    <xdr:col>8</xdr:col>
                    <xdr:colOff>190500</xdr:colOff>
                    <xdr:row>12</xdr:row>
                    <xdr:rowOff>171450</xdr:rowOff>
                  </from>
                  <to>
                    <xdr:col>8</xdr:col>
                    <xdr:colOff>495300</xdr:colOff>
                    <xdr:row>14</xdr:row>
                    <xdr:rowOff>9525</xdr:rowOff>
                  </to>
                </anchor>
              </controlPr>
            </control>
          </mc:Choice>
        </mc:AlternateContent>
        <mc:AlternateContent xmlns:mc="http://schemas.openxmlformats.org/markup-compatibility/2006">
          <mc:Choice Requires="x14">
            <control shapeId="2074" r:id="rId26" name="Check Box 26">
              <controlPr defaultSize="0" autoFill="0" autoLine="0" autoPict="0" altText=" ">
                <anchor moveWithCells="1">
                  <from>
                    <xdr:col>10</xdr:col>
                    <xdr:colOff>190500</xdr:colOff>
                    <xdr:row>12</xdr:row>
                    <xdr:rowOff>161925</xdr:rowOff>
                  </from>
                  <to>
                    <xdr:col>10</xdr:col>
                    <xdr:colOff>495300</xdr:colOff>
                    <xdr:row>14</xdr:row>
                    <xdr:rowOff>0</xdr:rowOff>
                  </to>
                </anchor>
              </controlPr>
            </control>
          </mc:Choice>
        </mc:AlternateContent>
        <mc:AlternateContent xmlns:mc="http://schemas.openxmlformats.org/markup-compatibility/2006">
          <mc:Choice Requires="x14">
            <control shapeId="2075" r:id="rId27" name="Check Box 27">
              <controlPr defaultSize="0" autoFill="0" autoLine="0" autoPict="0" altText=" ">
                <anchor moveWithCells="1">
                  <from>
                    <xdr:col>8</xdr:col>
                    <xdr:colOff>190500</xdr:colOff>
                    <xdr:row>13</xdr:row>
                    <xdr:rowOff>171450</xdr:rowOff>
                  </from>
                  <to>
                    <xdr:col>8</xdr:col>
                    <xdr:colOff>495300</xdr:colOff>
                    <xdr:row>15</xdr:row>
                    <xdr:rowOff>9525</xdr:rowOff>
                  </to>
                </anchor>
              </controlPr>
            </control>
          </mc:Choice>
        </mc:AlternateContent>
        <mc:AlternateContent xmlns:mc="http://schemas.openxmlformats.org/markup-compatibility/2006">
          <mc:Choice Requires="x14">
            <control shapeId="2076" r:id="rId28" name="Check Box 28">
              <controlPr defaultSize="0" autoFill="0" autoLine="0" autoPict="0" altText=" ">
                <anchor moveWithCells="1">
                  <from>
                    <xdr:col>10</xdr:col>
                    <xdr:colOff>190500</xdr:colOff>
                    <xdr:row>13</xdr:row>
                    <xdr:rowOff>161925</xdr:rowOff>
                  </from>
                  <to>
                    <xdr:col>10</xdr:col>
                    <xdr:colOff>495300</xdr:colOff>
                    <xdr:row>15</xdr:row>
                    <xdr:rowOff>0</xdr:rowOff>
                  </to>
                </anchor>
              </controlPr>
            </control>
          </mc:Choice>
        </mc:AlternateContent>
        <mc:AlternateContent xmlns:mc="http://schemas.openxmlformats.org/markup-compatibility/2006">
          <mc:Choice Requires="x14">
            <control shapeId="2078" r:id="rId29" name="Check Box 30">
              <controlPr defaultSize="0" autoFill="0" autoLine="0" autoPict="0" altText=" ">
                <anchor moveWithCells="1">
                  <from>
                    <xdr:col>11</xdr:col>
                    <xdr:colOff>171450</xdr:colOff>
                    <xdr:row>36</xdr:row>
                    <xdr:rowOff>171450</xdr:rowOff>
                  </from>
                  <to>
                    <xdr:col>11</xdr:col>
                    <xdr:colOff>476250</xdr:colOff>
                    <xdr:row>38</xdr:row>
                    <xdr:rowOff>9525</xdr:rowOff>
                  </to>
                </anchor>
              </controlPr>
            </control>
          </mc:Choice>
        </mc:AlternateContent>
        <mc:AlternateContent xmlns:mc="http://schemas.openxmlformats.org/markup-compatibility/2006">
          <mc:Choice Requires="x14">
            <control shapeId="2079" r:id="rId30" name="Check Box 31">
              <controlPr defaultSize="0" autoFill="0" autoLine="0" autoPict="0" altText=" ">
                <anchor moveWithCells="1">
                  <from>
                    <xdr:col>11</xdr:col>
                    <xdr:colOff>171450</xdr:colOff>
                    <xdr:row>37</xdr:row>
                    <xdr:rowOff>171450</xdr:rowOff>
                  </from>
                  <to>
                    <xdr:col>11</xdr:col>
                    <xdr:colOff>476250</xdr:colOff>
                    <xdr:row>39</xdr:row>
                    <xdr:rowOff>9525</xdr:rowOff>
                  </to>
                </anchor>
              </controlPr>
            </control>
          </mc:Choice>
        </mc:AlternateContent>
        <mc:AlternateContent xmlns:mc="http://schemas.openxmlformats.org/markup-compatibility/2006">
          <mc:Choice Requires="x14">
            <control shapeId="2080" r:id="rId31" name="Check Box 32">
              <controlPr defaultSize="0" autoFill="0" autoLine="0" autoPict="0" altText=" ">
                <anchor moveWithCells="1">
                  <from>
                    <xdr:col>11</xdr:col>
                    <xdr:colOff>171450</xdr:colOff>
                    <xdr:row>38</xdr:row>
                    <xdr:rowOff>171450</xdr:rowOff>
                  </from>
                  <to>
                    <xdr:col>11</xdr:col>
                    <xdr:colOff>476250</xdr:colOff>
                    <xdr:row>40</xdr:row>
                    <xdr:rowOff>9525</xdr:rowOff>
                  </to>
                </anchor>
              </controlPr>
            </control>
          </mc:Choice>
        </mc:AlternateContent>
        <mc:AlternateContent xmlns:mc="http://schemas.openxmlformats.org/markup-compatibility/2006">
          <mc:Choice Requires="x14">
            <control shapeId="2081" r:id="rId32" name="Check Box 33">
              <controlPr defaultSize="0" autoFill="0" autoLine="0" autoPict="0" altText=" ">
                <anchor moveWithCells="1">
                  <from>
                    <xdr:col>13</xdr:col>
                    <xdr:colOff>180975</xdr:colOff>
                    <xdr:row>36</xdr:row>
                    <xdr:rowOff>171450</xdr:rowOff>
                  </from>
                  <to>
                    <xdr:col>13</xdr:col>
                    <xdr:colOff>485775</xdr:colOff>
                    <xdr:row>38</xdr:row>
                    <xdr:rowOff>9525</xdr:rowOff>
                  </to>
                </anchor>
              </controlPr>
            </control>
          </mc:Choice>
        </mc:AlternateContent>
        <mc:AlternateContent xmlns:mc="http://schemas.openxmlformats.org/markup-compatibility/2006">
          <mc:Choice Requires="x14">
            <control shapeId="2082" r:id="rId33" name="Check Box 34">
              <controlPr defaultSize="0" autoFill="0" autoLine="0" autoPict="0" altText=" ">
                <anchor moveWithCells="1">
                  <from>
                    <xdr:col>13</xdr:col>
                    <xdr:colOff>180975</xdr:colOff>
                    <xdr:row>37</xdr:row>
                    <xdr:rowOff>171450</xdr:rowOff>
                  </from>
                  <to>
                    <xdr:col>13</xdr:col>
                    <xdr:colOff>485775</xdr:colOff>
                    <xdr:row>39</xdr:row>
                    <xdr:rowOff>9525</xdr:rowOff>
                  </to>
                </anchor>
              </controlPr>
            </control>
          </mc:Choice>
        </mc:AlternateContent>
        <mc:AlternateContent xmlns:mc="http://schemas.openxmlformats.org/markup-compatibility/2006">
          <mc:Choice Requires="x14">
            <control shapeId="2083" r:id="rId34" name="Check Box 35">
              <controlPr defaultSize="0" autoFill="0" autoLine="0" autoPict="0" altText=" ">
                <anchor moveWithCells="1">
                  <from>
                    <xdr:col>13</xdr:col>
                    <xdr:colOff>180975</xdr:colOff>
                    <xdr:row>38</xdr:row>
                    <xdr:rowOff>171450</xdr:rowOff>
                  </from>
                  <to>
                    <xdr:col>13</xdr:col>
                    <xdr:colOff>485775</xdr:colOff>
                    <xdr:row>40</xdr:row>
                    <xdr:rowOff>9525</xdr:rowOff>
                  </to>
                </anchor>
              </controlPr>
            </control>
          </mc:Choice>
        </mc:AlternateContent>
        <mc:AlternateContent xmlns:mc="http://schemas.openxmlformats.org/markup-compatibility/2006">
          <mc:Choice Requires="x14">
            <control shapeId="2089" r:id="rId35" name="Check Box 41">
              <controlPr defaultSize="0" autoFill="0" autoLine="0" autoPict="0" altText=" ">
                <anchor moveWithCells="1">
                  <from>
                    <xdr:col>3</xdr:col>
                    <xdr:colOff>228600</xdr:colOff>
                    <xdr:row>19</xdr:row>
                    <xdr:rowOff>190500</xdr:rowOff>
                  </from>
                  <to>
                    <xdr:col>3</xdr:col>
                    <xdr:colOff>533400</xdr:colOff>
                    <xdr:row>20</xdr:row>
                    <xdr:rowOff>200025</xdr:rowOff>
                  </to>
                </anchor>
              </controlPr>
            </control>
          </mc:Choice>
        </mc:AlternateContent>
        <mc:AlternateContent xmlns:mc="http://schemas.openxmlformats.org/markup-compatibility/2006">
          <mc:Choice Requires="x14">
            <control shapeId="2090" r:id="rId36" name="Check Box 42">
              <controlPr defaultSize="0" autoFill="0" autoLine="0" autoPict="0" altText=" ">
                <anchor moveWithCells="1">
                  <from>
                    <xdr:col>5</xdr:col>
                    <xdr:colOff>209550</xdr:colOff>
                    <xdr:row>19</xdr:row>
                    <xdr:rowOff>180975</xdr:rowOff>
                  </from>
                  <to>
                    <xdr:col>5</xdr:col>
                    <xdr:colOff>514350</xdr:colOff>
                    <xdr:row>20</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4B39F050-B4F9-42D9-8013-4307DD595179}">
          <x14:formula1>
            <xm:f>'Data Lookup'!$E$2:$E$51</xm:f>
          </x14:formula1>
          <xm:sqref>E9:G9</xm:sqref>
        </x14:dataValidation>
        <x14:dataValidation type="list" allowBlank="1" showInputMessage="1" showErrorMessage="1" xr:uid="{6D43C0F0-21FA-445B-B98C-66C53696B063}">
          <x14:formula1>
            <xm:f>'Data Lookup'!$G$2:$G$3</xm:f>
          </x14:formula1>
          <xm:sqref>A13:D13</xm:sqref>
        </x14:dataValidation>
        <x14:dataValidation type="list" allowBlank="1" showInputMessage="1" showErrorMessage="1" xr:uid="{4FDF1A8B-843E-44F7-A932-7019B77BD079}">
          <x14:formula1>
            <xm:f>'Data Lookup'!$I$2:$I$68</xm:f>
          </x14:formula1>
          <xm:sqref>E11:G11</xm:sqref>
        </x14:dataValidation>
        <x14:dataValidation type="list" allowBlank="1" showInputMessage="1" showErrorMessage="1" xr:uid="{8D80B1E3-F698-4409-ABD4-5F563D6AB5D0}">
          <x14:formula1>
            <xm:f>'Data Lookup'!$A$2:$A$33</xm:f>
          </x14:formula1>
          <xm:sqref>A20</xm:sqref>
        </x14:dataValidation>
        <x14:dataValidation type="list" allowBlank="1" showInputMessage="1" showErrorMessage="1" xr:uid="{C2CB3A0F-5346-4D82-A634-276D731A70BC}">
          <x14:formula1>
            <xm:f>'Data Lookup'!$C$2:$C$35</xm:f>
          </x14:formula1>
          <xm:sqref>B20:C20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6"/>
  <sheetViews>
    <sheetView zoomScaleNormal="100" workbookViewId="0">
      <selection activeCell="R4" sqref="R4"/>
    </sheetView>
  </sheetViews>
  <sheetFormatPr defaultRowHeight="15" outlineLevelRow="1" x14ac:dyDescent="0.25"/>
  <cols>
    <col min="1" max="1" width="11.7109375" customWidth="1"/>
    <col min="4" max="4" width="10.140625" bestFit="1" customWidth="1"/>
    <col min="6" max="6" width="9.140625" customWidth="1"/>
    <col min="7" max="7" width="13" customWidth="1"/>
    <col min="8" max="8" width="9.5703125" customWidth="1"/>
    <col min="9" max="9" width="9.7109375" customWidth="1"/>
  </cols>
  <sheetData>
    <row r="1" spans="1:15" ht="15.75" x14ac:dyDescent="0.25">
      <c r="A1" s="162" t="s">
        <v>139</v>
      </c>
      <c r="B1" s="163"/>
      <c r="C1" s="163"/>
      <c r="D1" s="163"/>
      <c r="E1" s="163"/>
      <c r="F1" s="163"/>
      <c r="G1" s="163"/>
      <c r="H1" s="163"/>
      <c r="I1" s="163"/>
      <c r="J1" s="163"/>
      <c r="K1" s="163"/>
      <c r="L1" s="163"/>
      <c r="M1" s="163"/>
      <c r="N1" s="163"/>
      <c r="O1" s="164"/>
    </row>
    <row r="2" spans="1:15" x14ac:dyDescent="0.25">
      <c r="A2" t="s">
        <v>170</v>
      </c>
      <c r="D2" s="240">
        <f>Application!F4</f>
        <v>0</v>
      </c>
      <c r="E2" s="240"/>
    </row>
    <row r="3" spans="1:15" x14ac:dyDescent="0.25">
      <c r="A3" s="1" t="s">
        <v>140</v>
      </c>
      <c r="B3" s="16"/>
      <c r="C3" s="39"/>
      <c r="D3" s="243" t="str">
        <f>CONCATENATE(Application!A7," ",Application!C7," ",Application!E7)</f>
        <v xml:space="preserve">     </v>
      </c>
      <c r="E3" s="243"/>
      <c r="F3" s="243"/>
      <c r="G3" s="243"/>
      <c r="H3" s="243"/>
      <c r="I3" s="39"/>
      <c r="J3" s="39"/>
    </row>
    <row r="4" spans="1:15" x14ac:dyDescent="0.25">
      <c r="A4" s="1" t="s">
        <v>141</v>
      </c>
      <c r="B4" s="16"/>
      <c r="C4" s="39"/>
      <c r="D4" s="94">
        <f>Application!A4</f>
        <v>44805</v>
      </c>
      <c r="E4" s="74" t="s">
        <v>157</v>
      </c>
      <c r="F4" s="94">
        <f>Application!C4</f>
        <v>45170</v>
      </c>
      <c r="G4" s="16"/>
      <c r="H4" s="16"/>
      <c r="I4" s="39"/>
      <c r="J4" s="39"/>
    </row>
    <row r="5" spans="1:15" x14ac:dyDescent="0.25">
      <c r="A5" s="1" t="s">
        <v>332</v>
      </c>
      <c r="B5" s="16"/>
      <c r="C5" s="39"/>
      <c r="D5" s="93">
        <f>(F4-D4)/365</f>
        <v>1</v>
      </c>
      <c r="E5" s="40"/>
      <c r="F5" s="41"/>
      <c r="G5" s="16"/>
      <c r="H5" s="16"/>
      <c r="I5" s="39"/>
      <c r="J5" s="39"/>
    </row>
    <row r="6" spans="1:15" x14ac:dyDescent="0.25">
      <c r="A6" s="1" t="s">
        <v>142</v>
      </c>
      <c r="B6" s="16"/>
      <c r="C6" s="39"/>
      <c r="D6" s="244" t="s">
        <v>146</v>
      </c>
      <c r="E6" s="244"/>
      <c r="F6" s="244"/>
      <c r="G6" s="16"/>
      <c r="H6" s="16"/>
      <c r="I6" s="39"/>
      <c r="J6" s="39"/>
    </row>
    <row r="7" spans="1:15" x14ac:dyDescent="0.25">
      <c r="A7" s="1" t="s">
        <v>143</v>
      </c>
      <c r="B7" s="16"/>
      <c r="C7" s="39"/>
      <c r="D7" s="16" t="s">
        <v>149</v>
      </c>
      <c r="E7" s="16"/>
      <c r="F7" s="16"/>
      <c r="G7" s="16"/>
      <c r="H7" s="16"/>
      <c r="I7" s="39"/>
      <c r="J7" s="39"/>
    </row>
    <row r="8" spans="1:15" x14ac:dyDescent="0.25">
      <c r="A8" s="1" t="s">
        <v>144</v>
      </c>
      <c r="B8" s="16"/>
      <c r="C8" s="39"/>
      <c r="D8" s="16" t="s">
        <v>147</v>
      </c>
      <c r="E8" s="16"/>
      <c r="F8" s="16"/>
      <c r="G8" s="16"/>
      <c r="H8" s="16"/>
      <c r="I8" s="39"/>
      <c r="J8" s="39"/>
    </row>
    <row r="9" spans="1:15" x14ac:dyDescent="0.25">
      <c r="A9" s="1" t="s">
        <v>145</v>
      </c>
      <c r="B9" s="16"/>
      <c r="C9" s="39"/>
      <c r="D9" s="16" t="s">
        <v>148</v>
      </c>
      <c r="E9" s="16"/>
      <c r="F9" s="16"/>
      <c r="G9" s="16"/>
      <c r="H9" s="16"/>
      <c r="I9" s="39"/>
      <c r="J9" s="39"/>
    </row>
    <row r="10" spans="1:15" x14ac:dyDescent="0.25">
      <c r="A10" s="39"/>
      <c r="B10" s="39"/>
      <c r="C10" s="39"/>
      <c r="D10" s="39"/>
      <c r="E10" s="39"/>
      <c r="F10" s="39"/>
      <c r="G10" s="39"/>
      <c r="H10" s="39"/>
      <c r="I10" s="39"/>
      <c r="J10" s="39"/>
      <c r="K10" s="39"/>
      <c r="L10" s="39"/>
      <c r="M10" s="39"/>
      <c r="N10" s="39"/>
      <c r="O10" s="39"/>
    </row>
    <row r="11" spans="1:15" x14ac:dyDescent="0.25">
      <c r="A11" s="241" t="s">
        <v>150</v>
      </c>
      <c r="B11" s="231"/>
      <c r="C11" s="231"/>
      <c r="D11" s="231"/>
      <c r="E11" s="231"/>
      <c r="F11" s="231"/>
      <c r="G11" s="242"/>
      <c r="H11" s="241" t="s">
        <v>0</v>
      </c>
      <c r="I11" s="231"/>
      <c r="J11" s="231"/>
      <c r="K11" s="231"/>
      <c r="L11" s="231"/>
      <c r="M11" s="231"/>
      <c r="N11" s="231"/>
      <c r="O11" s="242"/>
    </row>
    <row r="12" spans="1:15" x14ac:dyDescent="0.25">
      <c r="A12" s="127"/>
      <c r="B12" s="128"/>
      <c r="C12" s="128"/>
      <c r="D12" s="128"/>
      <c r="E12" s="128"/>
      <c r="F12" s="128"/>
      <c r="G12" s="128"/>
      <c r="H12" s="128"/>
      <c r="I12" s="128"/>
      <c r="J12" s="128"/>
      <c r="K12" s="128"/>
      <c r="L12" s="132" t="s">
        <v>330</v>
      </c>
      <c r="M12" s="133"/>
      <c r="N12" s="132" t="s">
        <v>331</v>
      </c>
      <c r="O12" s="129"/>
    </row>
    <row r="13" spans="1:15" x14ac:dyDescent="0.25">
      <c r="A13" s="37" t="s">
        <v>154</v>
      </c>
      <c r="B13" s="130"/>
      <c r="C13" s="130"/>
      <c r="D13" s="130"/>
      <c r="E13" s="130"/>
      <c r="F13" s="130"/>
      <c r="G13" s="131" t="s">
        <v>155</v>
      </c>
      <c r="H13" s="131" t="s">
        <v>165</v>
      </c>
      <c r="I13" s="131"/>
      <c r="J13" s="130" t="s">
        <v>308</v>
      </c>
      <c r="K13" s="130"/>
      <c r="L13" s="131" t="s">
        <v>156</v>
      </c>
      <c r="M13" s="131"/>
      <c r="N13" s="131" t="s">
        <v>156</v>
      </c>
      <c r="O13" s="36"/>
    </row>
    <row r="14" spans="1:15" x14ac:dyDescent="0.25">
      <c r="A14" s="47" t="s">
        <v>162</v>
      </c>
      <c r="B14" s="47"/>
      <c r="C14" s="47"/>
      <c r="D14" s="47"/>
      <c r="E14" s="47"/>
      <c r="F14" s="47"/>
      <c r="G14" s="97"/>
      <c r="H14" s="97"/>
      <c r="I14" s="98"/>
      <c r="J14" s="47"/>
      <c r="K14" s="47"/>
      <c r="L14" s="102" t="s">
        <v>0</v>
      </c>
      <c r="M14" s="47"/>
      <c r="N14" s="47"/>
      <c r="O14" s="47"/>
    </row>
    <row r="15" spans="1:15" x14ac:dyDescent="0.25">
      <c r="A15" s="1" t="s">
        <v>163</v>
      </c>
      <c r="B15" s="1"/>
      <c r="C15" s="1"/>
      <c r="D15" s="1"/>
      <c r="E15" s="1"/>
      <c r="F15" s="1"/>
      <c r="G15" s="155">
        <v>100000</v>
      </c>
      <c r="H15" s="99">
        <v>0</v>
      </c>
      <c r="I15" s="40"/>
      <c r="J15" s="40">
        <v>7</v>
      </c>
      <c r="K15" s="16"/>
      <c r="L15" s="103" t="e">
        <f>SUM(Rating!N15:N25)</f>
        <v>#N/A</v>
      </c>
      <c r="M15" s="16"/>
      <c r="N15" s="135" t="e">
        <f>L15*D5</f>
        <v>#N/A</v>
      </c>
      <c r="O15" s="16"/>
    </row>
    <row r="16" spans="1:15" x14ac:dyDescent="0.25">
      <c r="A16" s="1" t="s">
        <v>266</v>
      </c>
      <c r="B16" s="1"/>
      <c r="C16" s="1"/>
      <c r="D16" s="1"/>
      <c r="E16" s="1"/>
      <c r="F16" s="1"/>
      <c r="G16" s="152">
        <f>G15</f>
        <v>100000</v>
      </c>
      <c r="H16" s="99">
        <v>0</v>
      </c>
      <c r="I16" s="40"/>
      <c r="J16" s="40">
        <v>7</v>
      </c>
      <c r="K16" s="16"/>
      <c r="L16" s="103" t="s">
        <v>311</v>
      </c>
      <c r="M16" s="16"/>
      <c r="N16" s="103" t="s">
        <v>311</v>
      </c>
      <c r="O16" s="16"/>
    </row>
    <row r="17" spans="1:15" x14ac:dyDescent="0.25">
      <c r="A17" s="1" t="s">
        <v>151</v>
      </c>
      <c r="B17" s="1"/>
      <c r="C17" s="1"/>
      <c r="D17" s="1"/>
      <c r="E17" s="1"/>
      <c r="F17" s="1"/>
      <c r="G17" s="152">
        <f>G15</f>
        <v>100000</v>
      </c>
      <c r="H17" s="99">
        <v>0</v>
      </c>
      <c r="I17" s="40"/>
      <c r="J17" s="40">
        <v>7</v>
      </c>
      <c r="K17" s="16"/>
      <c r="L17" s="103" t="s">
        <v>311</v>
      </c>
      <c r="M17" s="16"/>
      <c r="N17" s="103" t="s">
        <v>311</v>
      </c>
      <c r="O17" s="16"/>
    </row>
    <row r="18" spans="1:15" x14ac:dyDescent="0.25">
      <c r="A18" s="1" t="s">
        <v>152</v>
      </c>
      <c r="B18" s="1"/>
      <c r="C18" s="1"/>
      <c r="D18" s="1"/>
      <c r="E18" s="1"/>
      <c r="F18" s="1"/>
      <c r="G18" s="152">
        <f>G15</f>
        <v>100000</v>
      </c>
      <c r="H18" s="99">
        <v>0</v>
      </c>
      <c r="I18" s="40"/>
      <c r="J18" s="40">
        <v>7</v>
      </c>
      <c r="K18" s="16"/>
      <c r="L18" s="103" t="s">
        <v>311</v>
      </c>
      <c r="M18" s="16"/>
      <c r="N18" s="103" t="s">
        <v>311</v>
      </c>
      <c r="O18" s="16"/>
    </row>
    <row r="19" spans="1:15" x14ac:dyDescent="0.25">
      <c r="A19" s="1" t="s">
        <v>179</v>
      </c>
      <c r="B19" s="1"/>
      <c r="C19" s="1"/>
      <c r="D19" s="1"/>
      <c r="E19" s="1"/>
      <c r="F19" s="1"/>
      <c r="G19" s="152" t="str">
        <f>Rating!D20</f>
        <v xml:space="preserve"> </v>
      </c>
      <c r="H19" s="99">
        <v>0</v>
      </c>
      <c r="I19" s="40"/>
      <c r="J19" s="40">
        <v>7</v>
      </c>
      <c r="K19" s="16"/>
      <c r="L19" s="103" t="s">
        <v>311</v>
      </c>
      <c r="M19" s="16"/>
      <c r="N19" s="103" t="s">
        <v>311</v>
      </c>
      <c r="O19" s="16"/>
    </row>
    <row r="20" spans="1:15" outlineLevel="1" x14ac:dyDescent="0.25">
      <c r="A20" s="1" t="s">
        <v>161</v>
      </c>
      <c r="B20" s="1"/>
      <c r="C20" s="1"/>
      <c r="D20" s="1"/>
      <c r="E20" s="1"/>
      <c r="F20" s="1"/>
      <c r="G20" s="107" t="s">
        <v>0</v>
      </c>
      <c r="H20" s="99" t="s">
        <v>0</v>
      </c>
      <c r="I20" s="40"/>
      <c r="J20" s="40" t="s">
        <v>0</v>
      </c>
      <c r="K20" s="16"/>
      <c r="L20" s="103" t="s">
        <v>0</v>
      </c>
      <c r="M20" s="16"/>
      <c r="N20" s="103" t="s">
        <v>0</v>
      </c>
      <c r="O20" s="16"/>
    </row>
    <row r="21" spans="1:15" outlineLevel="1" x14ac:dyDescent="0.25">
      <c r="A21" s="1" t="s">
        <v>321</v>
      </c>
      <c r="B21" s="1"/>
      <c r="C21" s="1"/>
      <c r="D21" s="1"/>
      <c r="E21" s="1"/>
      <c r="F21" s="1"/>
      <c r="G21" s="152">
        <v>100000</v>
      </c>
      <c r="H21" s="99">
        <v>0</v>
      </c>
      <c r="I21" s="40"/>
      <c r="J21" s="40">
        <v>7</v>
      </c>
      <c r="K21" s="16"/>
      <c r="L21" s="103" t="s">
        <v>311</v>
      </c>
      <c r="M21" s="16"/>
      <c r="N21" s="103" t="s">
        <v>311</v>
      </c>
      <c r="O21" s="16"/>
    </row>
    <row r="22" spans="1:15" outlineLevel="1" x14ac:dyDescent="0.25">
      <c r="A22" s="1" t="s">
        <v>322</v>
      </c>
      <c r="B22" s="1"/>
      <c r="C22" s="1"/>
      <c r="D22" s="1"/>
      <c r="E22" s="1"/>
      <c r="F22" s="1"/>
      <c r="G22" s="153" t="s">
        <v>319</v>
      </c>
      <c r="H22" s="99">
        <v>0</v>
      </c>
      <c r="I22" s="40"/>
      <c r="J22" s="40">
        <v>7</v>
      </c>
      <c r="K22" s="16"/>
      <c r="L22" s="103" t="s">
        <v>311</v>
      </c>
      <c r="M22" s="16"/>
      <c r="N22" s="103" t="s">
        <v>311</v>
      </c>
      <c r="O22" s="16"/>
    </row>
    <row r="23" spans="1:15" outlineLevel="1" x14ac:dyDescent="0.25">
      <c r="A23" s="1" t="s">
        <v>323</v>
      </c>
      <c r="B23" s="1"/>
      <c r="C23" s="1"/>
      <c r="D23" s="1"/>
      <c r="E23" s="1"/>
      <c r="F23" s="1"/>
      <c r="G23" s="152">
        <v>2500</v>
      </c>
      <c r="H23" s="99">
        <v>0</v>
      </c>
      <c r="I23" s="40"/>
      <c r="J23" s="40">
        <v>7</v>
      </c>
      <c r="K23" s="16"/>
      <c r="L23" s="103" t="s">
        <v>311</v>
      </c>
      <c r="M23" s="16"/>
      <c r="N23" s="103" t="s">
        <v>311</v>
      </c>
      <c r="O23" s="16"/>
    </row>
    <row r="24" spans="1:15" outlineLevel="1" x14ac:dyDescent="0.25">
      <c r="A24" s="1" t="s">
        <v>324</v>
      </c>
      <c r="B24" s="1"/>
      <c r="C24" s="1"/>
      <c r="D24" s="1"/>
      <c r="E24" s="1"/>
      <c r="F24" s="1"/>
      <c r="G24" s="152">
        <v>5000</v>
      </c>
      <c r="H24" s="99">
        <v>0</v>
      </c>
      <c r="I24" s="40"/>
      <c r="J24" s="40">
        <v>7</v>
      </c>
      <c r="K24" s="16"/>
      <c r="L24" s="103" t="s">
        <v>311</v>
      </c>
      <c r="M24" s="16"/>
      <c r="N24" s="103" t="s">
        <v>311</v>
      </c>
      <c r="O24" s="16"/>
    </row>
    <row r="25" spans="1:15" x14ac:dyDescent="0.25">
      <c r="A25" s="16" t="s">
        <v>252</v>
      </c>
      <c r="B25" s="1"/>
      <c r="C25" s="1"/>
      <c r="D25" s="1"/>
      <c r="E25" s="1"/>
      <c r="F25" s="1"/>
      <c r="G25" s="107"/>
      <c r="H25" s="99"/>
      <c r="I25" s="40"/>
      <c r="J25" s="40"/>
      <c r="K25" s="16"/>
      <c r="L25" s="103" t="s">
        <v>0</v>
      </c>
      <c r="M25" s="16"/>
      <c r="N25" s="16"/>
      <c r="O25" s="16"/>
    </row>
    <row r="26" spans="1:15" x14ac:dyDescent="0.25">
      <c r="A26" s="1" t="s">
        <v>309</v>
      </c>
      <c r="B26" s="1"/>
      <c r="C26" s="1"/>
      <c r="D26" s="1"/>
      <c r="E26" s="1"/>
      <c r="F26" s="1"/>
      <c r="G26" s="152">
        <f>Application!J20</f>
        <v>0</v>
      </c>
      <c r="H26" s="99">
        <v>500</v>
      </c>
      <c r="I26" s="40" t="s">
        <v>168</v>
      </c>
      <c r="J26" s="40">
        <v>7</v>
      </c>
      <c r="K26" s="16"/>
      <c r="L26" s="103" t="e">
        <f>SUM(Rating!N26:N27)</f>
        <v>#N/A</v>
      </c>
      <c r="M26" s="16"/>
      <c r="N26" s="135" t="e">
        <f>L26*D5</f>
        <v>#N/A</v>
      </c>
      <c r="O26" s="16"/>
    </row>
    <row r="27" spans="1:15" ht="15.75" thickBot="1" x14ac:dyDescent="0.3">
      <c r="A27" s="48" t="s">
        <v>310</v>
      </c>
      <c r="B27" s="49"/>
      <c r="C27" s="49"/>
      <c r="D27" s="49"/>
      <c r="E27" s="49"/>
      <c r="F27" s="49"/>
      <c r="G27" s="154">
        <f>Application!J20</f>
        <v>0</v>
      </c>
      <c r="H27" s="100">
        <v>500</v>
      </c>
      <c r="I27" s="101" t="s">
        <v>168</v>
      </c>
      <c r="J27" s="101">
        <v>7</v>
      </c>
      <c r="K27" s="50"/>
      <c r="L27" s="104" t="s">
        <v>311</v>
      </c>
      <c r="M27" s="50"/>
      <c r="N27" s="104" t="s">
        <v>311</v>
      </c>
      <c r="O27" s="50"/>
    </row>
    <row r="28" spans="1:15" ht="15.75" thickTop="1" x14ac:dyDescent="0.25">
      <c r="A28" s="16" t="s">
        <v>164</v>
      </c>
      <c r="B28" s="39"/>
      <c r="C28" s="39"/>
      <c r="D28" s="39"/>
      <c r="E28" s="39"/>
      <c r="F28" s="39"/>
      <c r="G28" s="16"/>
      <c r="H28" s="16"/>
      <c r="I28" s="16"/>
      <c r="J28" s="16"/>
      <c r="K28" s="16"/>
      <c r="L28" s="103" t="e">
        <f>Rating!N28</f>
        <v>#N/A</v>
      </c>
      <c r="M28" s="16"/>
      <c r="N28" s="135" t="e">
        <f>N15+N26</f>
        <v>#N/A</v>
      </c>
      <c r="O28" s="134" t="s">
        <v>0</v>
      </c>
    </row>
    <row r="29" spans="1:15" x14ac:dyDescent="0.25">
      <c r="A29" s="1" t="s">
        <v>158</v>
      </c>
      <c r="B29" s="39"/>
      <c r="C29" s="39"/>
      <c r="D29" s="39"/>
      <c r="E29" s="39"/>
      <c r="F29" s="39"/>
      <c r="G29" s="16"/>
      <c r="H29" s="16"/>
      <c r="I29" s="16"/>
      <c r="J29" s="16"/>
      <c r="K29" s="16"/>
      <c r="L29" s="103">
        <v>50</v>
      </c>
      <c r="M29" s="16"/>
      <c r="N29" s="135">
        <v>50</v>
      </c>
      <c r="O29" s="16"/>
    </row>
    <row r="30" spans="1:15" x14ac:dyDescent="0.25">
      <c r="A30" s="44"/>
      <c r="G30" s="16"/>
      <c r="H30" s="16"/>
      <c r="I30" s="16"/>
      <c r="J30" s="16"/>
      <c r="K30" s="16"/>
      <c r="L30" s="42"/>
      <c r="M30" s="16"/>
      <c r="N30" s="16"/>
      <c r="O30" s="16"/>
    </row>
    <row r="31" spans="1:15" x14ac:dyDescent="0.25">
      <c r="A31" s="16" t="s">
        <v>169</v>
      </c>
      <c r="G31" s="16"/>
      <c r="H31" s="16"/>
      <c r="I31" s="16"/>
      <c r="J31" s="16"/>
      <c r="K31" s="16"/>
      <c r="L31" s="42"/>
      <c r="M31" s="16"/>
      <c r="N31" s="16"/>
      <c r="O31" s="16"/>
    </row>
    <row r="32" spans="1:15" x14ac:dyDescent="0.25">
      <c r="A32" s="16"/>
      <c r="G32" s="16"/>
      <c r="H32" s="16"/>
      <c r="I32" s="16"/>
      <c r="J32" s="16"/>
      <c r="K32" s="16"/>
      <c r="L32" s="42"/>
      <c r="M32" s="16"/>
      <c r="N32" s="16"/>
      <c r="O32" s="16"/>
    </row>
    <row r="33" spans="1:15" x14ac:dyDescent="0.25">
      <c r="A33" s="88" t="s">
        <v>306</v>
      </c>
      <c r="G33" s="16"/>
      <c r="H33" s="16"/>
      <c r="I33" s="16"/>
      <c r="J33" s="16"/>
      <c r="K33" s="16"/>
      <c r="L33" s="42"/>
      <c r="M33" s="16"/>
      <c r="N33" s="16"/>
      <c r="O33" s="16"/>
    </row>
    <row r="34" spans="1:15" x14ac:dyDescent="0.25">
      <c r="A34" s="44"/>
      <c r="G34" s="16"/>
      <c r="H34" s="16"/>
      <c r="I34" s="16"/>
      <c r="J34" s="16"/>
      <c r="K34" s="16"/>
      <c r="L34" s="42"/>
      <c r="M34" s="16"/>
      <c r="N34" s="16"/>
      <c r="O34" s="16"/>
    </row>
    <row r="35" spans="1:15" x14ac:dyDescent="0.25">
      <c r="A35" s="44"/>
      <c r="G35" s="16"/>
      <c r="H35" s="16"/>
      <c r="I35" s="16"/>
      <c r="J35" s="16"/>
      <c r="K35" s="16"/>
      <c r="L35" s="42"/>
      <c r="M35" s="16"/>
      <c r="N35" s="16"/>
      <c r="O35" s="16"/>
    </row>
    <row r="36" spans="1:15" x14ac:dyDescent="0.25">
      <c r="G36" s="38"/>
      <c r="H36" s="38"/>
      <c r="I36" s="38"/>
      <c r="J36" s="38"/>
      <c r="K36" s="38"/>
      <c r="L36" s="43"/>
      <c r="M36" s="38"/>
      <c r="N36" s="38"/>
      <c r="O36" s="38"/>
    </row>
  </sheetData>
  <mergeCells count="6">
    <mergeCell ref="D2:E2"/>
    <mergeCell ref="A1:O1"/>
    <mergeCell ref="A11:G11"/>
    <mergeCell ref="H11:O11"/>
    <mergeCell ref="D3:H3"/>
    <mergeCell ref="D6:F6"/>
  </mergeCells>
  <pageMargins left="0.7" right="0.7" top="0.81333333333333302" bottom="0.75" header="0.3" footer="0.3"/>
  <pageSetup scale="63" orientation="portrait" r:id="rId1"/>
  <headerFooter>
    <oddHeader>&amp;L&amp;"-,Bold"&amp;12American Public Risk&amp;"-,Regular"&amp;11
 9020 Stony Point Parkway, Suite 455
Richmond, VA 23235&amp;R866-706-8325
www.americanpublicrisk.com
service@americanpublicrisk.com</oddHeader>
    <oddFooter>&amp;L&amp;F&amp;C&amp;A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A6F9B4B-5AFF-4F34-A74D-A8B282CC4925}">
          <x14:formula1>
            <xm:f>Rating!$A$33:$A$34</xm:f>
          </x14:formula1>
          <xm:sqref>G15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19487-1218-4FBC-9C61-DF63965A2EDB}">
  <sheetPr>
    <pageSetUpPr fitToPage="1"/>
  </sheetPr>
  <dimension ref="A1:Q34"/>
  <sheetViews>
    <sheetView zoomScaleNormal="100" workbookViewId="0">
      <selection activeCell="R4" sqref="R4"/>
    </sheetView>
  </sheetViews>
  <sheetFormatPr defaultColWidth="9.140625" defaultRowHeight="12.75" x14ac:dyDescent="0.2"/>
  <cols>
    <col min="1" max="16384" width="9.140625" style="1"/>
  </cols>
  <sheetData>
    <row r="1" spans="1:16" ht="15.75" x14ac:dyDescent="0.25">
      <c r="A1" s="162" t="s">
        <v>356</v>
      </c>
      <c r="B1" s="163"/>
      <c r="C1" s="163"/>
      <c r="D1" s="163"/>
      <c r="E1" s="163"/>
      <c r="F1" s="163"/>
      <c r="G1" s="163"/>
      <c r="H1" s="163"/>
      <c r="I1" s="163"/>
      <c r="J1" s="163"/>
      <c r="K1" s="163"/>
      <c r="L1" s="163"/>
      <c r="M1" s="163"/>
      <c r="N1" s="163"/>
      <c r="O1" s="164"/>
    </row>
    <row r="3" spans="1:16" ht="15" x14ac:dyDescent="0.25">
      <c r="A3" s="12" t="s">
        <v>24</v>
      </c>
      <c r="B3" s="257" t="s">
        <v>0</v>
      </c>
      <c r="C3" s="257"/>
      <c r="D3" s="257"/>
      <c r="E3" s="257"/>
      <c r="F3" s="257"/>
      <c r="G3" s="257"/>
      <c r="H3" s="257"/>
      <c r="I3" s="257"/>
      <c r="J3"/>
      <c r="K3"/>
      <c r="L3"/>
      <c r="M3"/>
      <c r="N3"/>
      <c r="O3"/>
      <c r="P3"/>
    </row>
    <row r="4" spans="1:16" ht="18" customHeight="1" x14ac:dyDescent="0.25">
      <c r="A4" s="2" t="s">
        <v>4</v>
      </c>
      <c r="B4" s="125"/>
      <c r="C4" s="37" t="s">
        <v>5</v>
      </c>
      <c r="D4" s="36"/>
      <c r="E4"/>
      <c r="F4"/>
      <c r="G4"/>
      <c r="H4"/>
      <c r="I4"/>
      <c r="J4"/>
      <c r="K4"/>
      <c r="L4"/>
      <c r="M4"/>
      <c r="N4"/>
      <c r="O4"/>
      <c r="P4"/>
    </row>
    <row r="5" spans="1:16" ht="12.75" customHeight="1" x14ac:dyDescent="0.25">
      <c r="A5" s="258">
        <f>Application!A4</f>
        <v>44805</v>
      </c>
      <c r="B5" s="259"/>
      <c r="C5" s="258">
        <f>Application!C4</f>
        <v>45170</v>
      </c>
      <c r="D5" s="259"/>
      <c r="E5"/>
      <c r="F5"/>
      <c r="G5"/>
      <c r="H5"/>
      <c r="I5"/>
      <c r="J5"/>
      <c r="K5"/>
      <c r="L5"/>
      <c r="M5"/>
      <c r="N5"/>
      <c r="O5"/>
      <c r="P5"/>
    </row>
    <row r="6" spans="1:16" ht="12.75" customHeight="1" x14ac:dyDescent="0.25">
      <c r="A6"/>
      <c r="B6"/>
      <c r="C6"/>
      <c r="D6"/>
      <c r="E6"/>
      <c r="F6"/>
      <c r="G6"/>
      <c r="H6"/>
      <c r="I6"/>
      <c r="J6"/>
      <c r="K6"/>
      <c r="L6"/>
      <c r="M6"/>
      <c r="N6"/>
      <c r="O6"/>
      <c r="P6"/>
    </row>
    <row r="7" spans="1:16" ht="12.75" customHeight="1" x14ac:dyDescent="0.25">
      <c r="A7" s="199" t="s">
        <v>21</v>
      </c>
      <c r="B7" s="200"/>
      <c r="C7" s="200"/>
      <c r="D7" s="200"/>
      <c r="E7" s="200"/>
      <c r="F7" s="200"/>
      <c r="G7" s="200"/>
      <c r="H7" s="200"/>
      <c r="I7" s="200"/>
      <c r="J7" s="200"/>
      <c r="K7" s="200"/>
      <c r="L7" s="200"/>
      <c r="M7" s="200"/>
      <c r="N7" s="200"/>
      <c r="O7" s="201"/>
      <c r="P7"/>
    </row>
    <row r="8" spans="1:16" ht="39" customHeight="1" x14ac:dyDescent="0.25">
      <c r="A8" s="249" t="s">
        <v>344</v>
      </c>
      <c r="B8" s="250"/>
      <c r="C8" s="250"/>
      <c r="D8" s="250"/>
      <c r="E8" s="250"/>
      <c r="F8" s="250"/>
      <c r="G8" s="250"/>
      <c r="H8" s="250"/>
      <c r="I8" s="250"/>
      <c r="J8" s="250"/>
      <c r="K8" s="250"/>
      <c r="L8" s="250"/>
      <c r="M8" s="250"/>
      <c r="N8" s="250"/>
      <c r="O8" s="251"/>
      <c r="P8"/>
    </row>
    <row r="9" spans="1:16" ht="15" x14ac:dyDescent="0.25">
      <c r="A9" s="16"/>
      <c r="B9" s="16"/>
      <c r="C9" s="16"/>
      <c r="D9" s="16"/>
      <c r="E9" s="16"/>
      <c r="F9" s="16"/>
      <c r="G9" s="16"/>
      <c r="H9" s="16"/>
      <c r="I9" s="16"/>
      <c r="J9" s="16"/>
      <c r="K9" s="16"/>
      <c r="L9" s="16"/>
      <c r="M9" s="16"/>
      <c r="N9" s="16"/>
      <c r="O9" s="16"/>
      <c r="P9"/>
    </row>
    <row r="10" spans="1:16" ht="29.25" customHeight="1" x14ac:dyDescent="0.25">
      <c r="A10" s="249" t="s">
        <v>23</v>
      </c>
      <c r="B10" s="250"/>
      <c r="C10" s="250"/>
      <c r="D10" s="250"/>
      <c r="E10" s="250"/>
      <c r="F10" s="250"/>
      <c r="G10" s="250"/>
      <c r="H10" s="250"/>
      <c r="I10" s="250"/>
      <c r="J10" s="250"/>
      <c r="K10" s="250"/>
      <c r="L10" s="250"/>
      <c r="M10" s="250"/>
      <c r="N10" s="250"/>
      <c r="O10" s="251"/>
      <c r="P10"/>
    </row>
    <row r="11" spans="1:16" ht="15" customHeight="1" x14ac:dyDescent="0.25">
      <c r="A11" s="16"/>
      <c r="B11" s="16"/>
      <c r="C11" s="16"/>
      <c r="D11" s="16"/>
      <c r="E11" s="16"/>
      <c r="F11" s="16"/>
      <c r="G11" s="16"/>
      <c r="H11" s="16"/>
      <c r="I11" s="16"/>
      <c r="J11" s="16"/>
      <c r="K11" s="16"/>
      <c r="L11" s="16"/>
      <c r="M11" s="16"/>
      <c r="N11" s="16"/>
      <c r="O11" s="16"/>
      <c r="P11"/>
    </row>
    <row r="12" spans="1:16" ht="27" customHeight="1" x14ac:dyDescent="0.25">
      <c r="A12" s="249" t="s">
        <v>345</v>
      </c>
      <c r="B12" s="250"/>
      <c r="C12" s="250"/>
      <c r="D12" s="250"/>
      <c r="E12" s="250"/>
      <c r="F12" s="250"/>
      <c r="G12" s="250"/>
      <c r="H12" s="250"/>
      <c r="I12" s="250"/>
      <c r="J12" s="250"/>
      <c r="K12" s="250"/>
      <c r="L12" s="250"/>
      <c r="M12" s="250"/>
      <c r="N12" s="250"/>
      <c r="O12" s="251"/>
      <c r="P12"/>
    </row>
    <row r="13" spans="1:16" ht="15" customHeight="1" x14ac:dyDescent="0.25">
      <c r="P13"/>
    </row>
    <row r="14" spans="1:16" ht="40.5" customHeight="1" x14ac:dyDescent="0.25">
      <c r="A14" s="249" t="s">
        <v>346</v>
      </c>
      <c r="B14" s="250"/>
      <c r="C14" s="250"/>
      <c r="D14" s="250"/>
      <c r="E14" s="250"/>
      <c r="F14" s="250"/>
      <c r="G14" s="250"/>
      <c r="H14" s="250"/>
      <c r="I14" s="250"/>
      <c r="J14" s="250"/>
      <c r="K14" s="250"/>
      <c r="L14" s="250"/>
      <c r="M14" s="250"/>
      <c r="N14" s="250"/>
      <c r="O14" s="251"/>
      <c r="P14"/>
    </row>
    <row r="15" spans="1:16" ht="15" customHeight="1" x14ac:dyDescent="0.25">
      <c r="P15"/>
    </row>
    <row r="16" spans="1:16" ht="15" customHeight="1" x14ac:dyDescent="0.25">
      <c r="A16" s="246" t="s">
        <v>349</v>
      </c>
      <c r="B16" s="247"/>
      <c r="C16" s="247"/>
      <c r="D16" s="247"/>
      <c r="E16" s="247"/>
      <c r="F16" s="247"/>
      <c r="G16" s="247"/>
      <c r="H16" s="247"/>
      <c r="I16" s="247"/>
      <c r="J16" s="247"/>
      <c r="K16" s="247"/>
      <c r="L16" s="247"/>
      <c r="M16" s="247"/>
      <c r="N16" s="247"/>
      <c r="O16" s="248"/>
      <c r="P16"/>
    </row>
    <row r="17" spans="1:17" ht="15" customHeight="1" x14ac:dyDescent="0.25">
      <c r="A17" s="252" t="s">
        <v>354</v>
      </c>
      <c r="B17" s="253"/>
      <c r="C17" s="253"/>
      <c r="D17" s="253"/>
      <c r="E17" s="253"/>
      <c r="F17" s="253"/>
      <c r="G17" s="253"/>
      <c r="H17" s="253"/>
      <c r="I17" s="253"/>
      <c r="J17" s="253"/>
      <c r="K17" s="253"/>
      <c r="L17" s="253"/>
      <c r="M17" s="253"/>
      <c r="N17" s="253"/>
      <c r="O17" s="254"/>
      <c r="P17"/>
    </row>
    <row r="18" spans="1:17" ht="15" customHeight="1" x14ac:dyDescent="0.25">
      <c r="A18" s="156" t="s">
        <v>0</v>
      </c>
      <c r="B18" s="158" t="s">
        <v>353</v>
      </c>
      <c r="C18" s="159"/>
      <c r="D18" s="159"/>
      <c r="E18" s="159"/>
      <c r="F18" s="159"/>
      <c r="G18" s="159"/>
      <c r="H18" s="159"/>
      <c r="I18" s="159"/>
      <c r="J18" s="159"/>
      <c r="K18" s="159"/>
      <c r="L18" s="159"/>
      <c r="M18" s="159"/>
      <c r="N18" s="159"/>
      <c r="O18" s="160"/>
      <c r="P18"/>
    </row>
    <row r="19" spans="1:17" ht="31.5" customHeight="1" x14ac:dyDescent="0.25">
      <c r="A19" s="156" t="s">
        <v>0</v>
      </c>
      <c r="B19" s="255" t="s">
        <v>347</v>
      </c>
      <c r="C19" s="256"/>
      <c r="D19" s="256"/>
      <c r="E19" s="256"/>
      <c r="F19" s="256"/>
      <c r="G19" s="256"/>
      <c r="H19" s="256"/>
      <c r="I19" s="256"/>
      <c r="J19" s="256"/>
      <c r="K19" s="256"/>
      <c r="L19" s="256"/>
      <c r="M19" s="256"/>
      <c r="N19" s="256"/>
      <c r="O19" s="256"/>
      <c r="P19"/>
    </row>
    <row r="20" spans="1:17" ht="19.5" customHeight="1" x14ac:dyDescent="0.25">
      <c r="A20" s="157" t="s">
        <v>348</v>
      </c>
      <c r="B20"/>
      <c r="C20"/>
      <c r="D20"/>
      <c r="E20"/>
      <c r="F20"/>
      <c r="G20"/>
      <c r="H20"/>
      <c r="I20"/>
      <c r="J20"/>
      <c r="K20"/>
      <c r="L20"/>
      <c r="M20"/>
      <c r="N20"/>
      <c r="O20"/>
      <c r="P20"/>
      <c r="Q20"/>
    </row>
    <row r="21" spans="1:17" ht="19.5" customHeight="1" x14ac:dyDescent="0.25">
      <c r="A21" s="157"/>
      <c r="B21"/>
      <c r="C21"/>
      <c r="D21"/>
      <c r="E21"/>
      <c r="F21"/>
      <c r="G21"/>
      <c r="H21"/>
      <c r="I21"/>
      <c r="J21"/>
      <c r="K21"/>
      <c r="L21"/>
      <c r="M21"/>
      <c r="N21"/>
      <c r="O21"/>
      <c r="P21"/>
      <c r="Q21"/>
    </row>
    <row r="22" spans="1:17" ht="15" customHeight="1" x14ac:dyDescent="0.25">
      <c r="P22"/>
    </row>
    <row r="23" spans="1:17" ht="15.75" thickBot="1" x14ac:dyDescent="0.3">
      <c r="A23" s="245" t="s">
        <v>0</v>
      </c>
      <c r="B23" s="245"/>
      <c r="C23" s="245"/>
      <c r="D23" s="245"/>
      <c r="E23" s="245"/>
      <c r="F23" s="245"/>
      <c r="G23" s="245"/>
      <c r="L23" s="245"/>
      <c r="M23" s="245"/>
      <c r="N23" s="245"/>
      <c r="O23" s="245"/>
      <c r="P23"/>
    </row>
    <row r="24" spans="1:17" ht="27.75" customHeight="1" x14ac:dyDescent="0.25">
      <c r="A24" s="16" t="s">
        <v>65</v>
      </c>
      <c r="B24" s="16"/>
      <c r="C24" s="16"/>
      <c r="D24" s="16"/>
      <c r="E24" s="16"/>
      <c r="F24" s="16"/>
      <c r="G24" s="16"/>
      <c r="H24" s="16"/>
      <c r="I24" s="16"/>
      <c r="J24" s="16"/>
      <c r="K24" s="16"/>
      <c r="L24" s="16" t="s">
        <v>66</v>
      </c>
      <c r="M24" s="16"/>
      <c r="P24"/>
    </row>
    <row r="25" spans="1:17" ht="15" x14ac:dyDescent="0.25">
      <c r="A25" s="16"/>
      <c r="B25" s="16"/>
      <c r="C25" s="16"/>
      <c r="D25" s="16"/>
      <c r="E25" s="16"/>
      <c r="F25" s="16"/>
      <c r="G25" s="16"/>
      <c r="H25" s="16"/>
      <c r="I25" s="16"/>
      <c r="J25" s="16"/>
      <c r="K25" s="16"/>
      <c r="L25" s="16"/>
      <c r="M25" s="16"/>
      <c r="P25"/>
    </row>
    <row r="26" spans="1:17" ht="15" x14ac:dyDescent="0.25">
      <c r="P26"/>
    </row>
    <row r="27" spans="1:17" ht="15" x14ac:dyDescent="0.25">
      <c r="P27"/>
    </row>
    <row r="28" spans="1:17" ht="15.75" thickBot="1" x14ac:dyDescent="0.3">
      <c r="A28" s="245"/>
      <c r="B28" s="245"/>
      <c r="C28" s="245"/>
      <c r="D28" s="245"/>
      <c r="E28" s="245"/>
      <c r="F28" s="245"/>
      <c r="G28" s="245"/>
      <c r="L28"/>
      <c r="M28"/>
      <c r="N28"/>
      <c r="O28"/>
      <c r="P28"/>
    </row>
    <row r="29" spans="1:17" ht="15" x14ac:dyDescent="0.25">
      <c r="A29" s="16" t="s">
        <v>138</v>
      </c>
      <c r="L29"/>
      <c r="M29"/>
      <c r="N29"/>
      <c r="O29"/>
    </row>
    <row r="30" spans="1:17" ht="15" x14ac:dyDescent="0.25">
      <c r="A30" s="16"/>
      <c r="L30"/>
      <c r="M30"/>
      <c r="N30"/>
      <c r="O30"/>
    </row>
    <row r="31" spans="1:17" ht="15" x14ac:dyDescent="0.25">
      <c r="A31" s="16"/>
      <c r="L31"/>
      <c r="M31"/>
      <c r="N31"/>
      <c r="O31"/>
    </row>
    <row r="33" spans="1:15" ht="15" customHeight="1" thickBot="1" x14ac:dyDescent="0.25">
      <c r="A33" s="245"/>
      <c r="B33" s="245"/>
      <c r="C33" s="245"/>
      <c r="D33" s="245"/>
      <c r="E33" s="245"/>
      <c r="F33" s="245"/>
      <c r="G33" s="245"/>
      <c r="L33" s="245"/>
      <c r="M33" s="245"/>
      <c r="N33" s="245"/>
      <c r="O33" s="245"/>
    </row>
    <row r="34" spans="1:15" x14ac:dyDescent="0.2">
      <c r="A34" s="16" t="s">
        <v>67</v>
      </c>
      <c r="L34" s="16" t="s">
        <v>66</v>
      </c>
    </row>
  </sheetData>
  <mergeCells count="17">
    <mergeCell ref="A8:O8"/>
    <mergeCell ref="A1:O1"/>
    <mergeCell ref="B3:I3"/>
    <mergeCell ref="A5:B5"/>
    <mergeCell ref="C5:D5"/>
    <mergeCell ref="A7:O7"/>
    <mergeCell ref="A28:G28"/>
    <mergeCell ref="A33:G33"/>
    <mergeCell ref="L33:O33"/>
    <mergeCell ref="A16:O16"/>
    <mergeCell ref="A10:O10"/>
    <mergeCell ref="A12:O12"/>
    <mergeCell ref="A14:O14"/>
    <mergeCell ref="A17:O17"/>
    <mergeCell ref="B19:O19"/>
    <mergeCell ref="A23:G23"/>
    <mergeCell ref="L23:O23"/>
  </mergeCells>
  <pageMargins left="0.7" right="0.7" top="0.84562499999999996" bottom="0.75" header="0.3" footer="0.3"/>
  <pageSetup scale="66" orientation="portrait" r:id="rId1"/>
  <headerFooter>
    <oddHeader>&amp;L&amp;"-,Bold"&amp;12American Public Risk&amp;"-,Regular"&amp;11
 92020 Stonybrook Parkway
Richmond, VA 12345&amp;R866-706-8325
www.americanpublicrisk.com
service@americanpublicrisk.com</oddHeader>
    <oddFooter>&amp;L&amp;F&amp;CDisclosure and
 Signature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1983E-F363-444D-8925-3D843513C050}">
  <sheetPr>
    <pageSetUpPr fitToPage="1"/>
  </sheetPr>
  <dimension ref="A1:O37"/>
  <sheetViews>
    <sheetView view="pageLayout" zoomScaleNormal="100" workbookViewId="0">
      <selection activeCell="J8" sqref="J8"/>
    </sheetView>
  </sheetViews>
  <sheetFormatPr defaultRowHeight="15" outlineLevelRow="1" x14ac:dyDescent="0.25"/>
  <cols>
    <col min="1" max="1" width="11.7109375" customWidth="1"/>
    <col min="4" max="4" width="10.140625" bestFit="1" customWidth="1"/>
    <col min="6" max="6" width="9.140625" customWidth="1"/>
    <col min="7" max="7" width="13" customWidth="1"/>
  </cols>
  <sheetData>
    <row r="1" spans="1:15" ht="15.75" x14ac:dyDescent="0.25">
      <c r="A1" s="162" t="s">
        <v>334</v>
      </c>
      <c r="B1" s="163"/>
      <c r="C1" s="163"/>
      <c r="D1" s="163"/>
      <c r="E1" s="163"/>
      <c r="F1" s="163"/>
      <c r="G1" s="163"/>
      <c r="H1" s="163"/>
      <c r="I1" s="163"/>
      <c r="J1" s="163"/>
      <c r="K1" s="163"/>
      <c r="L1" s="163"/>
      <c r="M1" s="163"/>
      <c r="N1" s="163"/>
      <c r="O1" s="164"/>
    </row>
    <row r="2" spans="1:15" x14ac:dyDescent="0.25">
      <c r="A2" t="s">
        <v>170</v>
      </c>
      <c r="D2" s="240">
        <f>Application!F4</f>
        <v>0</v>
      </c>
      <c r="E2" s="240"/>
    </row>
    <row r="3" spans="1:15" x14ac:dyDescent="0.25">
      <c r="A3" s="1" t="s">
        <v>140</v>
      </c>
      <c r="B3" s="16"/>
      <c r="C3" s="39"/>
      <c r="D3" s="243" t="str">
        <f>CONCATENATE(Application!A7," ",Application!C7," ",Application!E7)</f>
        <v xml:space="preserve">     </v>
      </c>
      <c r="E3" s="243"/>
      <c r="F3" s="243"/>
      <c r="G3" s="243"/>
      <c r="H3" s="243"/>
      <c r="I3" s="39"/>
      <c r="J3" s="39"/>
    </row>
    <row r="4" spans="1:15" x14ac:dyDescent="0.25">
      <c r="A4" s="1" t="s">
        <v>141</v>
      </c>
      <c r="B4" s="16"/>
      <c r="C4" s="39"/>
      <c r="D4" s="94">
        <f>Application!A4</f>
        <v>44805</v>
      </c>
      <c r="E4" s="126" t="s">
        <v>157</v>
      </c>
      <c r="F4" s="94">
        <f>Application!C4</f>
        <v>45170</v>
      </c>
      <c r="G4" s="16"/>
      <c r="H4" s="16"/>
      <c r="I4" s="39"/>
      <c r="J4" s="39"/>
    </row>
    <row r="5" spans="1:15" x14ac:dyDescent="0.25">
      <c r="A5" s="1" t="s">
        <v>332</v>
      </c>
      <c r="B5" s="16"/>
      <c r="C5" s="39"/>
      <c r="D5" s="93">
        <f>(F4-D4)/365</f>
        <v>1</v>
      </c>
      <c r="E5" s="40"/>
      <c r="F5" s="41"/>
      <c r="G5" s="16"/>
      <c r="H5" s="16"/>
      <c r="I5" s="39"/>
      <c r="J5" s="39"/>
    </row>
    <row r="6" spans="1:15" x14ac:dyDescent="0.25">
      <c r="A6" s="1" t="s">
        <v>333</v>
      </c>
      <c r="B6" s="16"/>
      <c r="C6" s="39"/>
      <c r="D6" s="260"/>
      <c r="E6" s="261"/>
      <c r="F6" s="262"/>
      <c r="G6" s="16"/>
      <c r="H6" s="16"/>
      <c r="I6" s="39"/>
      <c r="J6" s="39"/>
    </row>
    <row r="7" spans="1:15" x14ac:dyDescent="0.25">
      <c r="A7" s="1" t="s">
        <v>142</v>
      </c>
      <c r="B7" s="16"/>
      <c r="C7" s="39"/>
      <c r="D7" s="244" t="s">
        <v>146</v>
      </c>
      <c r="E7" s="244"/>
      <c r="F7" s="244"/>
      <c r="G7" s="16"/>
      <c r="H7" s="16"/>
      <c r="I7" s="39"/>
      <c r="J7" s="39"/>
    </row>
    <row r="8" spans="1:15" x14ac:dyDescent="0.25">
      <c r="A8" s="1" t="s">
        <v>143</v>
      </c>
      <c r="B8" s="16"/>
      <c r="C8" s="39"/>
      <c r="D8" s="16" t="s">
        <v>149</v>
      </c>
      <c r="E8" s="16"/>
      <c r="F8" s="16"/>
      <c r="G8" s="16"/>
      <c r="H8" s="16"/>
      <c r="I8" s="39"/>
      <c r="J8" s="39"/>
    </row>
    <row r="9" spans="1:15" x14ac:dyDescent="0.25">
      <c r="A9" s="1" t="s">
        <v>144</v>
      </c>
      <c r="B9" s="16"/>
      <c r="C9" s="39"/>
      <c r="D9" s="16" t="s">
        <v>147</v>
      </c>
      <c r="E9" s="16"/>
      <c r="F9" s="16"/>
      <c r="G9" s="16"/>
      <c r="H9" s="16"/>
      <c r="I9" s="39"/>
      <c r="J9" s="39"/>
    </row>
    <row r="10" spans="1:15" x14ac:dyDescent="0.25">
      <c r="A10" s="1" t="s">
        <v>145</v>
      </c>
      <c r="B10" s="16"/>
      <c r="C10" s="39"/>
      <c r="D10" s="16" t="s">
        <v>148</v>
      </c>
      <c r="E10" s="16"/>
      <c r="F10" s="16"/>
      <c r="G10" s="16"/>
      <c r="H10" s="16"/>
      <c r="I10" s="39"/>
      <c r="J10" s="39"/>
    </row>
    <row r="11" spans="1:15" x14ac:dyDescent="0.25">
      <c r="A11" s="39"/>
      <c r="B11" s="39"/>
      <c r="C11" s="39"/>
      <c r="D11" s="39"/>
      <c r="E11" s="39"/>
      <c r="F11" s="39"/>
      <c r="G11" s="39"/>
      <c r="H11" s="39"/>
      <c r="I11" s="39"/>
      <c r="J11" s="39"/>
      <c r="K11" s="39"/>
      <c r="L11" s="39"/>
      <c r="M11" s="39"/>
      <c r="N11" s="39"/>
      <c r="O11" s="39"/>
    </row>
    <row r="12" spans="1:15" x14ac:dyDescent="0.25">
      <c r="A12" s="241" t="s">
        <v>150</v>
      </c>
      <c r="B12" s="231"/>
      <c r="C12" s="231"/>
      <c r="D12" s="231"/>
      <c r="E12" s="231"/>
      <c r="F12" s="231"/>
      <c r="G12" s="242"/>
      <c r="H12" s="241" t="s">
        <v>0</v>
      </c>
      <c r="I12" s="231"/>
      <c r="J12" s="231"/>
      <c r="K12" s="231"/>
      <c r="L12" s="231"/>
      <c r="M12" s="231"/>
      <c r="N12" s="231"/>
      <c r="O12" s="242"/>
    </row>
    <row r="13" spans="1:15" x14ac:dyDescent="0.25">
      <c r="A13" s="127"/>
      <c r="B13" s="128"/>
      <c r="C13" s="128"/>
      <c r="D13" s="128"/>
      <c r="E13" s="128"/>
      <c r="F13" s="128"/>
      <c r="G13" s="128"/>
      <c r="H13" s="128"/>
      <c r="I13" s="128"/>
      <c r="J13" s="128"/>
      <c r="K13" s="128"/>
      <c r="L13" s="132" t="s">
        <v>330</v>
      </c>
      <c r="M13" s="133"/>
      <c r="N13" s="132" t="s">
        <v>331</v>
      </c>
      <c r="O13" s="129"/>
    </row>
    <row r="14" spans="1:15" x14ac:dyDescent="0.25">
      <c r="A14" s="37" t="s">
        <v>154</v>
      </c>
      <c r="B14" s="130"/>
      <c r="C14" s="130"/>
      <c r="D14" s="130"/>
      <c r="E14" s="130"/>
      <c r="F14" s="130"/>
      <c r="G14" s="131" t="s">
        <v>155</v>
      </c>
      <c r="H14" s="131" t="s">
        <v>165</v>
      </c>
      <c r="I14" s="131"/>
      <c r="J14" s="130" t="s">
        <v>308</v>
      </c>
      <c r="K14" s="130"/>
      <c r="L14" s="131" t="s">
        <v>156</v>
      </c>
      <c r="M14" s="131"/>
      <c r="N14" s="131" t="s">
        <v>156</v>
      </c>
      <c r="O14" s="36"/>
    </row>
    <row r="15" spans="1:15" x14ac:dyDescent="0.25">
      <c r="A15" s="47" t="s">
        <v>162</v>
      </c>
      <c r="B15" s="47"/>
      <c r="C15" s="47"/>
      <c r="D15" s="47"/>
      <c r="E15" s="47"/>
      <c r="F15" s="47"/>
      <c r="G15" s="97"/>
      <c r="H15" s="97"/>
      <c r="I15" s="98"/>
      <c r="J15" s="47"/>
      <c r="K15" s="47"/>
      <c r="L15" s="102" t="s">
        <v>0</v>
      </c>
      <c r="M15" s="47"/>
      <c r="N15" s="47"/>
      <c r="O15" s="47"/>
    </row>
    <row r="16" spans="1:15" x14ac:dyDescent="0.25">
      <c r="A16" s="1" t="s">
        <v>163</v>
      </c>
      <c r="B16" s="1"/>
      <c r="C16" s="1"/>
      <c r="D16" s="1"/>
      <c r="E16" s="1"/>
      <c r="F16" s="1"/>
      <c r="G16" s="107">
        <f>Rating!F15</f>
        <v>100000</v>
      </c>
      <c r="H16" s="99">
        <v>0</v>
      </c>
      <c r="I16" s="40"/>
      <c r="J16" s="40">
        <v>7</v>
      </c>
      <c r="K16" s="16"/>
      <c r="L16" s="103" t="e">
        <f>SUM(Rating!N15:N25)</f>
        <v>#N/A</v>
      </c>
      <c r="M16" s="16"/>
      <c r="N16" s="135" t="e">
        <f>L16*D5</f>
        <v>#N/A</v>
      </c>
      <c r="O16" s="16"/>
    </row>
    <row r="17" spans="1:15" x14ac:dyDescent="0.25">
      <c r="A17" s="1" t="s">
        <v>266</v>
      </c>
      <c r="B17" s="1"/>
      <c r="C17" s="1"/>
      <c r="D17" s="1"/>
      <c r="E17" s="1"/>
      <c r="F17" s="1"/>
      <c r="G17" s="107">
        <f>Rating!F16</f>
        <v>100000</v>
      </c>
      <c r="H17" s="99">
        <v>0</v>
      </c>
      <c r="I17" s="40"/>
      <c r="J17" s="40">
        <v>7</v>
      </c>
      <c r="K17" s="16"/>
      <c r="L17" s="103" t="s">
        <v>311</v>
      </c>
      <c r="M17" s="16"/>
      <c r="N17" s="103" t="s">
        <v>311</v>
      </c>
      <c r="O17" s="16"/>
    </row>
    <row r="18" spans="1:15" x14ac:dyDescent="0.25">
      <c r="A18" s="1" t="s">
        <v>151</v>
      </c>
      <c r="B18" s="1"/>
      <c r="C18" s="1"/>
      <c r="D18" s="1"/>
      <c r="E18" s="1"/>
      <c r="F18" s="1"/>
      <c r="G18" s="107">
        <f>Rating!F17</f>
        <v>100000</v>
      </c>
      <c r="H18" s="99">
        <v>0</v>
      </c>
      <c r="I18" s="40"/>
      <c r="J18" s="40">
        <v>7</v>
      </c>
      <c r="K18" s="16"/>
      <c r="L18" s="103" t="s">
        <v>311</v>
      </c>
      <c r="M18" s="16"/>
      <c r="N18" s="103" t="s">
        <v>311</v>
      </c>
      <c r="O18" s="16"/>
    </row>
    <row r="19" spans="1:15" x14ac:dyDescent="0.25">
      <c r="A19" s="1" t="s">
        <v>152</v>
      </c>
      <c r="B19" s="1"/>
      <c r="C19" s="1"/>
      <c r="D19" s="1"/>
      <c r="E19" s="1"/>
      <c r="F19" s="1"/>
      <c r="G19" s="107">
        <f>Rating!F18</f>
        <v>100000</v>
      </c>
      <c r="H19" s="99">
        <v>0</v>
      </c>
      <c r="I19" s="40"/>
      <c r="J19" s="40">
        <v>7</v>
      </c>
      <c r="K19" s="16"/>
      <c r="L19" s="103" t="s">
        <v>311</v>
      </c>
      <c r="M19" s="16"/>
      <c r="N19" s="103" t="s">
        <v>311</v>
      </c>
      <c r="O19" s="16"/>
    </row>
    <row r="20" spans="1:15" x14ac:dyDescent="0.25">
      <c r="A20" s="1" t="s">
        <v>179</v>
      </c>
      <c r="B20" s="1"/>
      <c r="C20" s="1"/>
      <c r="D20" s="1"/>
      <c r="E20" s="1"/>
      <c r="F20" s="1"/>
      <c r="G20" s="107" t="str">
        <f>Rating!D20</f>
        <v xml:space="preserve"> </v>
      </c>
      <c r="H20" s="99">
        <v>0</v>
      </c>
      <c r="I20" s="40"/>
      <c r="J20" s="40">
        <v>7</v>
      </c>
      <c r="K20" s="16"/>
      <c r="L20" s="103" t="s">
        <v>311</v>
      </c>
      <c r="M20" s="16"/>
      <c r="N20" s="103" t="s">
        <v>311</v>
      </c>
      <c r="O20" s="16"/>
    </row>
    <row r="21" spans="1:15" outlineLevel="1" x14ac:dyDescent="0.25">
      <c r="A21" s="1" t="s">
        <v>161</v>
      </c>
      <c r="B21" s="1"/>
      <c r="C21" s="1"/>
      <c r="D21" s="1"/>
      <c r="E21" s="1"/>
      <c r="F21" s="1"/>
      <c r="G21" s="107" t="s">
        <v>0</v>
      </c>
      <c r="H21" s="99" t="s">
        <v>0</v>
      </c>
      <c r="I21" s="40"/>
      <c r="J21" s="40" t="s">
        <v>0</v>
      </c>
      <c r="K21" s="16"/>
      <c r="L21" s="103" t="s">
        <v>0</v>
      </c>
      <c r="M21" s="16"/>
      <c r="N21" s="103" t="s">
        <v>0</v>
      </c>
      <c r="O21" s="16"/>
    </row>
    <row r="22" spans="1:15" outlineLevel="1" x14ac:dyDescent="0.25">
      <c r="A22" s="1" t="s">
        <v>321</v>
      </c>
      <c r="B22" s="1"/>
      <c r="C22" s="1"/>
      <c r="D22" s="1"/>
      <c r="E22" s="1"/>
      <c r="F22" s="1"/>
      <c r="G22" s="107">
        <v>100000</v>
      </c>
      <c r="H22" s="99">
        <v>0</v>
      </c>
      <c r="I22" s="40"/>
      <c r="J22" s="40">
        <v>7</v>
      </c>
      <c r="K22" s="16"/>
      <c r="L22" s="103" t="s">
        <v>311</v>
      </c>
      <c r="M22" s="16"/>
      <c r="N22" s="103" t="s">
        <v>311</v>
      </c>
      <c r="O22" s="16"/>
    </row>
    <row r="23" spans="1:15" outlineLevel="1" x14ac:dyDescent="0.25">
      <c r="A23" s="1" t="s">
        <v>322</v>
      </c>
      <c r="B23" s="1"/>
      <c r="C23" s="1"/>
      <c r="D23" s="1"/>
      <c r="E23" s="1"/>
      <c r="F23" s="1"/>
      <c r="G23" s="108" t="s">
        <v>319</v>
      </c>
      <c r="H23" s="99">
        <v>0</v>
      </c>
      <c r="I23" s="40"/>
      <c r="J23" s="40">
        <v>7</v>
      </c>
      <c r="K23" s="16"/>
      <c r="L23" s="103" t="s">
        <v>311</v>
      </c>
      <c r="M23" s="16"/>
      <c r="N23" s="103" t="s">
        <v>311</v>
      </c>
      <c r="O23" s="16"/>
    </row>
    <row r="24" spans="1:15" outlineLevel="1" x14ac:dyDescent="0.25">
      <c r="A24" s="1" t="s">
        <v>323</v>
      </c>
      <c r="B24" s="1"/>
      <c r="C24" s="1"/>
      <c r="D24" s="1"/>
      <c r="E24" s="1"/>
      <c r="F24" s="1"/>
      <c r="G24" s="107">
        <v>2500</v>
      </c>
      <c r="H24" s="99">
        <v>0</v>
      </c>
      <c r="I24" s="40"/>
      <c r="J24" s="40">
        <v>7</v>
      </c>
      <c r="K24" s="16"/>
      <c r="L24" s="103" t="s">
        <v>311</v>
      </c>
      <c r="M24" s="16"/>
      <c r="N24" s="103" t="s">
        <v>311</v>
      </c>
      <c r="O24" s="16"/>
    </row>
    <row r="25" spans="1:15" outlineLevel="1" x14ac:dyDescent="0.25">
      <c r="A25" s="1" t="s">
        <v>324</v>
      </c>
      <c r="B25" s="1"/>
      <c r="C25" s="1"/>
      <c r="D25" s="1"/>
      <c r="E25" s="1"/>
      <c r="F25" s="1"/>
      <c r="G25" s="107">
        <v>5000</v>
      </c>
      <c r="H25" s="99">
        <v>0</v>
      </c>
      <c r="I25" s="40"/>
      <c r="J25" s="40">
        <v>7</v>
      </c>
      <c r="K25" s="16"/>
      <c r="L25" s="103" t="s">
        <v>311</v>
      </c>
      <c r="M25" s="16"/>
      <c r="N25" s="103" t="s">
        <v>311</v>
      </c>
      <c r="O25" s="16"/>
    </row>
    <row r="26" spans="1:15" x14ac:dyDescent="0.25">
      <c r="A26" s="16" t="s">
        <v>252</v>
      </c>
      <c r="B26" s="1"/>
      <c r="C26" s="1"/>
      <c r="D26" s="1"/>
      <c r="E26" s="1"/>
      <c r="F26" s="1"/>
      <c r="G26" s="107"/>
      <c r="H26" s="99"/>
      <c r="I26" s="40"/>
      <c r="J26" s="40"/>
      <c r="K26" s="16"/>
      <c r="L26" s="103" t="s">
        <v>0</v>
      </c>
      <c r="M26" s="16"/>
      <c r="N26" s="16"/>
      <c r="O26" s="16"/>
    </row>
    <row r="27" spans="1:15" x14ac:dyDescent="0.25">
      <c r="A27" s="1" t="s">
        <v>309</v>
      </c>
      <c r="B27" s="1"/>
      <c r="C27" s="1"/>
      <c r="D27" s="1"/>
      <c r="E27" s="1"/>
      <c r="F27" s="1"/>
      <c r="G27" s="107">
        <f>Application!J20</f>
        <v>0</v>
      </c>
      <c r="H27" s="99">
        <v>500</v>
      </c>
      <c r="I27" s="40" t="s">
        <v>168</v>
      </c>
      <c r="J27" s="40">
        <v>7</v>
      </c>
      <c r="K27" s="16"/>
      <c r="L27" s="103" t="e">
        <f>SUM(Rating!N26:N27)</f>
        <v>#N/A</v>
      </c>
      <c r="M27" s="16"/>
      <c r="N27" s="135" t="e">
        <f>L27*D5</f>
        <v>#N/A</v>
      </c>
      <c r="O27" s="16"/>
    </row>
    <row r="28" spans="1:15" ht="15.75" thickBot="1" x14ac:dyDescent="0.3">
      <c r="A28" s="48" t="s">
        <v>310</v>
      </c>
      <c r="B28" s="49"/>
      <c r="C28" s="49"/>
      <c r="D28" s="49"/>
      <c r="E28" s="49"/>
      <c r="F28" s="49"/>
      <c r="G28" s="109">
        <f>Application!J20</f>
        <v>0</v>
      </c>
      <c r="H28" s="100">
        <v>500</v>
      </c>
      <c r="I28" s="101" t="s">
        <v>168</v>
      </c>
      <c r="J28" s="101">
        <v>7</v>
      </c>
      <c r="K28" s="50"/>
      <c r="L28" s="104" t="s">
        <v>311</v>
      </c>
      <c r="M28" s="50"/>
      <c r="N28" s="104" t="s">
        <v>311</v>
      </c>
      <c r="O28" s="50"/>
    </row>
    <row r="29" spans="1:15" ht="15.75" thickTop="1" x14ac:dyDescent="0.25">
      <c r="A29" s="16" t="s">
        <v>164</v>
      </c>
      <c r="B29" s="39"/>
      <c r="C29" s="39"/>
      <c r="D29" s="39"/>
      <c r="E29" s="39"/>
      <c r="F29" s="39"/>
      <c r="G29" s="16"/>
      <c r="H29" s="16"/>
      <c r="I29" s="16"/>
      <c r="J29" s="16"/>
      <c r="K29" s="16"/>
      <c r="L29" s="103" t="e">
        <f>Rating!N28</f>
        <v>#N/A</v>
      </c>
      <c r="M29" s="16"/>
      <c r="N29" s="135" t="e">
        <f>N16+N27</f>
        <v>#N/A</v>
      </c>
      <c r="O29" s="134" t="s">
        <v>0</v>
      </c>
    </row>
    <row r="30" spans="1:15" x14ac:dyDescent="0.25">
      <c r="A30" s="1" t="s">
        <v>158</v>
      </c>
      <c r="B30" s="39"/>
      <c r="C30" s="39"/>
      <c r="D30" s="39"/>
      <c r="E30" s="39"/>
      <c r="F30" s="39"/>
      <c r="G30" s="16"/>
      <c r="H30" s="16"/>
      <c r="I30" s="16"/>
      <c r="J30" s="16"/>
      <c r="K30" s="16"/>
      <c r="L30" s="103">
        <v>50</v>
      </c>
      <c r="M30" s="16"/>
      <c r="N30" s="135">
        <v>50</v>
      </c>
      <c r="O30" s="16"/>
    </row>
    <row r="31" spans="1:15" x14ac:dyDescent="0.25">
      <c r="A31" s="44"/>
      <c r="G31" s="16"/>
      <c r="H31" s="16"/>
      <c r="I31" s="16"/>
      <c r="J31" s="16"/>
      <c r="K31" s="16"/>
      <c r="L31" s="42"/>
      <c r="M31" s="16"/>
      <c r="N31" s="16"/>
      <c r="O31" s="16"/>
    </row>
    <row r="32" spans="1:15" x14ac:dyDescent="0.25">
      <c r="A32" s="16" t="s">
        <v>338</v>
      </c>
      <c r="G32" s="16"/>
      <c r="H32" s="16"/>
      <c r="I32" s="16"/>
      <c r="J32" s="16"/>
      <c r="K32" s="16"/>
      <c r="L32" s="42"/>
      <c r="M32" s="16"/>
      <c r="N32" s="16"/>
      <c r="O32" s="16"/>
    </row>
    <row r="33" spans="1:15" x14ac:dyDescent="0.25">
      <c r="A33" s="16"/>
      <c r="G33" s="16"/>
      <c r="H33" s="16"/>
      <c r="I33" s="16"/>
      <c r="J33" s="16"/>
      <c r="K33" s="16"/>
      <c r="L33" s="42"/>
      <c r="M33" s="16"/>
      <c r="N33" s="16"/>
      <c r="O33" s="16"/>
    </row>
    <row r="34" spans="1:15" x14ac:dyDescent="0.25">
      <c r="A34" s="88" t="s">
        <v>0</v>
      </c>
      <c r="G34" s="16"/>
      <c r="H34" s="16"/>
      <c r="I34" s="16"/>
      <c r="J34" s="16"/>
      <c r="K34" s="16"/>
      <c r="L34" s="42"/>
      <c r="M34" s="16"/>
      <c r="N34" s="16"/>
      <c r="O34" s="16"/>
    </row>
    <row r="35" spans="1:15" x14ac:dyDescent="0.25">
      <c r="A35" s="44"/>
      <c r="G35" s="16"/>
      <c r="H35" s="16"/>
      <c r="I35" s="16"/>
      <c r="J35" s="16"/>
      <c r="K35" s="16"/>
      <c r="L35" s="42"/>
      <c r="M35" s="16"/>
      <c r="N35" s="16"/>
      <c r="O35" s="16"/>
    </row>
    <row r="36" spans="1:15" x14ac:dyDescent="0.25">
      <c r="A36" s="44"/>
      <c r="G36" s="16"/>
      <c r="H36" s="16"/>
      <c r="I36" s="16"/>
      <c r="J36" s="16"/>
      <c r="K36" s="16"/>
      <c r="L36" s="42"/>
      <c r="M36" s="16"/>
      <c r="N36" s="16"/>
      <c r="O36" s="16"/>
    </row>
    <row r="37" spans="1:15" x14ac:dyDescent="0.25">
      <c r="G37" s="38"/>
      <c r="H37" s="38"/>
      <c r="I37" s="38"/>
      <c r="J37" s="38"/>
      <c r="K37" s="38"/>
      <c r="L37" s="43"/>
      <c r="M37" s="38"/>
      <c r="N37" s="38"/>
      <c r="O37" s="38"/>
    </row>
  </sheetData>
  <mergeCells count="7">
    <mergeCell ref="A1:O1"/>
    <mergeCell ref="D2:E2"/>
    <mergeCell ref="D3:H3"/>
    <mergeCell ref="D7:F7"/>
    <mergeCell ref="A12:G12"/>
    <mergeCell ref="H12:O12"/>
    <mergeCell ref="D6:F6"/>
  </mergeCells>
  <pageMargins left="0.7" right="0.7" top="0.81333333333333302" bottom="0.75" header="0.3" footer="0.3"/>
  <pageSetup scale="62" orientation="portrait" r:id="rId1"/>
  <headerFooter>
    <oddHeader>&amp;L&amp;"-,Bold"&amp;12American Public Risk&amp;"-,Regular"&amp;11
 4870 Sadler Road, Suite 102
Glen Allen, VA 23060&amp;R866-706-8325
www.americanpublicrisk.com
service@americanpublicrisk.com</oddHeader>
    <oddFooter>&amp;L&amp;F&amp;C&amp;A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11ACF-62B6-4C19-9209-DE4C8091081B}">
  <sheetPr>
    <pageSetUpPr fitToPage="1"/>
  </sheetPr>
  <dimension ref="A1:W42"/>
  <sheetViews>
    <sheetView workbookViewId="0">
      <selection activeCell="L7" sqref="L7"/>
    </sheetView>
  </sheetViews>
  <sheetFormatPr defaultRowHeight="15" outlineLevelRow="1" x14ac:dyDescent="0.25"/>
  <cols>
    <col min="4" max="4" width="18.140625" customWidth="1"/>
    <col min="6" max="6" width="11.5703125" customWidth="1"/>
    <col min="15" max="15" width="10" bestFit="1" customWidth="1"/>
  </cols>
  <sheetData>
    <row r="1" spans="1:18" ht="15.75" x14ac:dyDescent="0.25">
      <c r="A1" s="162" t="s">
        <v>257</v>
      </c>
      <c r="B1" s="163"/>
      <c r="C1" s="163"/>
      <c r="D1" s="163"/>
      <c r="E1" s="163"/>
      <c r="F1" s="163"/>
      <c r="G1" s="163"/>
      <c r="H1" s="163"/>
      <c r="I1" s="163"/>
      <c r="J1" s="163"/>
      <c r="K1" s="163"/>
      <c r="L1" s="163"/>
      <c r="M1" s="163"/>
      <c r="N1" s="163"/>
      <c r="O1" s="163"/>
      <c r="P1" s="164"/>
    </row>
    <row r="2" spans="1:18" x14ac:dyDescent="0.25">
      <c r="A2" s="38"/>
    </row>
    <row r="3" spans="1:18" x14ac:dyDescent="0.25">
      <c r="A3" s="230" t="s">
        <v>25</v>
      </c>
      <c r="B3" s="231"/>
      <c r="C3" s="231"/>
      <c r="D3" s="232"/>
      <c r="E3" s="232"/>
      <c r="F3" s="232"/>
      <c r="G3" s="232"/>
      <c r="H3" s="233"/>
      <c r="I3" s="230" t="s">
        <v>0</v>
      </c>
      <c r="J3" s="232"/>
      <c r="K3" s="232"/>
      <c r="L3" s="232"/>
      <c r="M3" s="232"/>
      <c r="N3" s="232"/>
      <c r="O3" s="232"/>
      <c r="P3" s="233"/>
    </row>
    <row r="4" spans="1:18" x14ac:dyDescent="0.25">
      <c r="A4" s="45" t="s">
        <v>167</v>
      </c>
      <c r="B4" s="45" t="s">
        <v>26</v>
      </c>
      <c r="C4" s="46"/>
      <c r="D4" s="176" t="s">
        <v>27</v>
      </c>
      <c r="E4" s="177"/>
      <c r="F4" s="178"/>
      <c r="G4" s="147"/>
      <c r="H4" s="176" t="s">
        <v>28</v>
      </c>
      <c r="I4" s="177"/>
      <c r="J4" s="178"/>
      <c r="K4" s="176" t="s">
        <v>166</v>
      </c>
      <c r="L4" s="178"/>
      <c r="M4" s="176" t="s">
        <v>29</v>
      </c>
      <c r="N4" s="177"/>
      <c r="O4" s="177"/>
      <c r="P4" s="178"/>
    </row>
    <row r="5" spans="1:18" x14ac:dyDescent="0.25">
      <c r="A5" s="124">
        <f>Application!A20</f>
        <v>0</v>
      </c>
      <c r="B5" s="267">
        <f>Application!B20</f>
        <v>0</v>
      </c>
      <c r="C5" s="267"/>
      <c r="D5" s="257" t="str">
        <f>Application!D20</f>
        <v xml:space="preserve"> </v>
      </c>
      <c r="E5" s="257"/>
      <c r="F5" s="257"/>
      <c r="G5" s="148"/>
      <c r="H5" s="257" t="str">
        <f>Application!G20</f>
        <v xml:space="preserve"> </v>
      </c>
      <c r="I5" s="257"/>
      <c r="J5" s="257"/>
      <c r="K5" s="266">
        <f>Application!J20</f>
        <v>0</v>
      </c>
      <c r="L5" s="266"/>
      <c r="M5" s="257" t="str">
        <f>Application!L20</f>
        <v xml:space="preserve"> </v>
      </c>
      <c r="N5" s="257"/>
      <c r="O5" s="257"/>
      <c r="P5" s="257"/>
    </row>
    <row r="6" spans="1:18" x14ac:dyDescent="0.25">
      <c r="A6" s="136"/>
      <c r="B6" s="137"/>
      <c r="C6" s="137"/>
      <c r="D6" s="138"/>
      <c r="E6" s="138"/>
      <c r="F6" s="138"/>
      <c r="G6" s="138"/>
      <c r="H6" s="138"/>
      <c r="I6" s="138"/>
      <c r="J6" s="138"/>
      <c r="K6" s="139"/>
      <c r="L6" s="139"/>
      <c r="M6" s="138"/>
      <c r="N6" s="138"/>
      <c r="O6" s="138"/>
      <c r="P6" s="138"/>
    </row>
    <row r="7" spans="1:18" x14ac:dyDescent="0.25">
      <c r="A7" s="66"/>
      <c r="B7" s="66"/>
      <c r="C7" s="66"/>
      <c r="D7" s="67"/>
      <c r="E7" s="67"/>
      <c r="F7" s="67"/>
      <c r="G7" s="67"/>
      <c r="H7" s="68"/>
      <c r="I7" s="68"/>
      <c r="J7" s="68"/>
      <c r="K7" s="69"/>
      <c r="L7" s="69"/>
      <c r="M7" s="70"/>
      <c r="N7" s="70"/>
      <c r="O7" s="70"/>
      <c r="P7" s="70"/>
    </row>
    <row r="8" spans="1:18" x14ac:dyDescent="0.25">
      <c r="A8" s="38" t="s">
        <v>263</v>
      </c>
      <c r="D8" s="81">
        <v>100000</v>
      </c>
      <c r="E8" s="67"/>
      <c r="F8" s="67"/>
      <c r="G8" s="67"/>
      <c r="H8" s="68"/>
      <c r="I8" s="68"/>
      <c r="J8" s="68"/>
      <c r="K8" s="69"/>
      <c r="L8" s="69"/>
      <c r="M8" s="70"/>
      <c r="N8" s="70"/>
      <c r="O8" s="70"/>
      <c r="P8" s="70"/>
    </row>
    <row r="9" spans="1:18" hidden="1" outlineLevel="1" x14ac:dyDescent="0.25">
      <c r="A9" s="38" t="s">
        <v>180</v>
      </c>
      <c r="D9" s="82"/>
    </row>
    <row r="10" spans="1:18" collapsed="1" x14ac:dyDescent="0.25">
      <c r="A10" s="38" t="s">
        <v>183</v>
      </c>
      <c r="D10" s="83">
        <v>500</v>
      </c>
    </row>
    <row r="11" spans="1:18" x14ac:dyDescent="0.25">
      <c r="A11" s="38" t="s">
        <v>184</v>
      </c>
      <c r="D11" s="83">
        <v>500</v>
      </c>
      <c r="F11" t="s">
        <v>0</v>
      </c>
    </row>
    <row r="12" spans="1:18" x14ac:dyDescent="0.25">
      <c r="A12" s="38" t="s">
        <v>335</v>
      </c>
      <c r="D12" s="140">
        <v>7911</v>
      </c>
    </row>
    <row r="13" spans="1:18" x14ac:dyDescent="0.25">
      <c r="E13" s="53" t="s">
        <v>254</v>
      </c>
      <c r="F13" s="54" t="s">
        <v>0</v>
      </c>
      <c r="G13" s="53" t="s">
        <v>254</v>
      </c>
      <c r="H13" s="53" t="s">
        <v>0</v>
      </c>
      <c r="I13" s="53" t="s">
        <v>0</v>
      </c>
      <c r="J13" s="53" t="s">
        <v>155</v>
      </c>
      <c r="K13" s="53"/>
      <c r="L13" s="53" t="s">
        <v>172</v>
      </c>
      <c r="M13" s="53" t="s">
        <v>173</v>
      </c>
      <c r="N13" s="53" t="s">
        <v>173</v>
      </c>
      <c r="O13" s="141" t="s">
        <v>336</v>
      </c>
    </row>
    <row r="14" spans="1:18" x14ac:dyDescent="0.25">
      <c r="A14" s="55" t="s">
        <v>174</v>
      </c>
      <c r="B14" s="55"/>
      <c r="C14" s="55"/>
      <c r="D14" s="55" t="s">
        <v>0</v>
      </c>
      <c r="E14" s="56" t="s">
        <v>175</v>
      </c>
      <c r="F14" s="56" t="s">
        <v>155</v>
      </c>
      <c r="G14" s="56" t="s">
        <v>175</v>
      </c>
      <c r="H14" s="53" t="s">
        <v>255</v>
      </c>
      <c r="I14" s="56" t="s">
        <v>256</v>
      </c>
      <c r="J14" s="56" t="s">
        <v>175</v>
      </c>
      <c r="K14" s="56" t="s">
        <v>176</v>
      </c>
      <c r="L14" s="56" t="s">
        <v>177</v>
      </c>
      <c r="M14" s="56" t="s">
        <v>175</v>
      </c>
      <c r="N14" s="56" t="s">
        <v>156</v>
      </c>
      <c r="O14" s="142" t="s">
        <v>337</v>
      </c>
    </row>
    <row r="15" spans="1:18" x14ac:dyDescent="0.25">
      <c r="A15" t="s">
        <v>178</v>
      </c>
      <c r="D15" s="65" t="s">
        <v>0</v>
      </c>
      <c r="E15" s="150">
        <f>G15</f>
        <v>632.5</v>
      </c>
      <c r="F15" s="57">
        <f>Proposal!G15</f>
        <v>100000</v>
      </c>
      <c r="G15" s="57">
        <f>VLOOKUP(F15,A33:B34,2,FALSE)</f>
        <v>632.5</v>
      </c>
      <c r="H15" s="92">
        <v>0.8</v>
      </c>
      <c r="I15" s="64">
        <v>1</v>
      </c>
      <c r="J15" s="57">
        <f t="shared" ref="J15:J20" si="0">E15*H15*I15</f>
        <v>506</v>
      </c>
      <c r="K15" s="80">
        <v>0.25</v>
      </c>
      <c r="L15" s="64" t="e">
        <f>VLOOKUP(Application!E11,'Data Lookup'!I2:K68,3,FALSE)</f>
        <v>#N/A</v>
      </c>
      <c r="M15" s="57" t="e">
        <f>J15*(1+K15)*L15</f>
        <v>#N/A</v>
      </c>
      <c r="N15" s="57" t="e">
        <f t="shared" ref="N15:N20" si="1">M15</f>
        <v>#N/A</v>
      </c>
      <c r="O15" s="58" t="e">
        <f>N15*Proposal!$D$5</f>
        <v>#N/A</v>
      </c>
      <c r="Q15" s="60" t="s">
        <v>0</v>
      </c>
      <c r="R15" s="146">
        <v>850</v>
      </c>
    </row>
    <row r="16" spans="1:18" x14ac:dyDescent="0.25">
      <c r="A16" t="s">
        <v>265</v>
      </c>
      <c r="D16" s="33" t="s">
        <v>0</v>
      </c>
      <c r="E16" s="78">
        <v>75</v>
      </c>
      <c r="F16" s="57">
        <f>F15</f>
        <v>100000</v>
      </c>
      <c r="G16" s="78">
        <v>75</v>
      </c>
      <c r="H16" s="92">
        <v>0.8</v>
      </c>
      <c r="I16" s="77">
        <v>1</v>
      </c>
      <c r="J16" s="57">
        <f t="shared" si="0"/>
        <v>60</v>
      </c>
      <c r="K16" s="80">
        <v>0.25</v>
      </c>
      <c r="L16" s="64" t="e">
        <f>$L$15</f>
        <v>#N/A</v>
      </c>
      <c r="M16" s="57" t="e">
        <f>J16*(1+K16)*L15</f>
        <v>#N/A</v>
      </c>
      <c r="N16" s="57" t="e">
        <f t="shared" si="1"/>
        <v>#N/A</v>
      </c>
      <c r="O16" s="58" t="e">
        <f>N16*Proposal!$D$5</f>
        <v>#N/A</v>
      </c>
      <c r="Q16" s="60" t="s">
        <v>0</v>
      </c>
    </row>
    <row r="17" spans="1:23" x14ac:dyDescent="0.25">
      <c r="A17" t="s">
        <v>264</v>
      </c>
      <c r="D17" s="33" t="s">
        <v>0</v>
      </c>
      <c r="E17" s="78">
        <v>75</v>
      </c>
      <c r="F17" s="57">
        <f>F15</f>
        <v>100000</v>
      </c>
      <c r="G17" s="78">
        <v>75</v>
      </c>
      <c r="H17" s="92">
        <v>0.8</v>
      </c>
      <c r="I17" s="77">
        <v>1</v>
      </c>
      <c r="J17" s="57">
        <f t="shared" si="0"/>
        <v>60</v>
      </c>
      <c r="K17" s="80">
        <v>0.25</v>
      </c>
      <c r="L17" s="64" t="e">
        <f t="shared" ref="L17:L27" si="2">$L$15</f>
        <v>#N/A</v>
      </c>
      <c r="M17" s="57" t="e">
        <f>J17*(1+K17)*L15</f>
        <v>#N/A</v>
      </c>
      <c r="N17" s="57" t="e">
        <f t="shared" si="1"/>
        <v>#N/A</v>
      </c>
      <c r="O17" s="58" t="e">
        <f>N17*Proposal!$D$5</f>
        <v>#N/A</v>
      </c>
      <c r="Q17" s="60" t="s">
        <v>0</v>
      </c>
      <c r="R17" t="s">
        <v>0</v>
      </c>
    </row>
    <row r="18" spans="1:23" x14ac:dyDescent="0.25">
      <c r="A18" t="s">
        <v>151</v>
      </c>
      <c r="D18" s="33" t="s">
        <v>0</v>
      </c>
      <c r="E18" s="78">
        <v>60</v>
      </c>
      <c r="F18" s="57">
        <f>Proposal!G17</f>
        <v>100000</v>
      </c>
      <c r="G18" s="57">
        <f>VLOOKUP(F18,A37:B38,2,FALSE)</f>
        <v>44</v>
      </c>
      <c r="H18" s="92">
        <v>1</v>
      </c>
      <c r="I18" s="77">
        <v>1</v>
      </c>
      <c r="J18" s="57">
        <f t="shared" si="0"/>
        <v>60</v>
      </c>
      <c r="K18" s="80">
        <v>0.25</v>
      </c>
      <c r="L18" s="64" t="e">
        <f t="shared" si="2"/>
        <v>#N/A</v>
      </c>
      <c r="M18" s="57" t="e">
        <f>J18*(1+K18)*L15</f>
        <v>#N/A</v>
      </c>
      <c r="N18" s="57" t="e">
        <f t="shared" si="1"/>
        <v>#N/A</v>
      </c>
      <c r="O18" s="58" t="e">
        <f>N18*Proposal!$D$5</f>
        <v>#N/A</v>
      </c>
      <c r="Q18" s="60" t="s">
        <v>0</v>
      </c>
    </row>
    <row r="19" spans="1:23" x14ac:dyDescent="0.25">
      <c r="A19" t="s">
        <v>152</v>
      </c>
      <c r="D19" s="33" t="s">
        <v>0</v>
      </c>
      <c r="E19" s="78">
        <v>50</v>
      </c>
      <c r="F19" s="57">
        <f>Proposal!G18</f>
        <v>100000</v>
      </c>
      <c r="G19" s="57">
        <f>VLOOKUP(F19,A41:B42,2,FALSE)</f>
        <v>33</v>
      </c>
      <c r="H19" s="92">
        <v>1</v>
      </c>
      <c r="I19" s="77">
        <v>1</v>
      </c>
      <c r="J19" s="57">
        <f t="shared" si="0"/>
        <v>50</v>
      </c>
      <c r="K19" s="80">
        <v>0.25</v>
      </c>
      <c r="L19" s="64" t="e">
        <f t="shared" si="2"/>
        <v>#N/A</v>
      </c>
      <c r="M19" s="57" t="e">
        <f>J19*(1+K19)*L15</f>
        <v>#N/A</v>
      </c>
      <c r="N19" s="57" t="e">
        <f t="shared" si="1"/>
        <v>#N/A</v>
      </c>
      <c r="O19" s="58" t="e">
        <f>N19*Proposal!$D$5</f>
        <v>#N/A</v>
      </c>
      <c r="Q19" s="60" t="s">
        <v>0</v>
      </c>
      <c r="W19" t="s">
        <v>0</v>
      </c>
    </row>
    <row r="20" spans="1:23" x14ac:dyDescent="0.25">
      <c r="A20" t="s">
        <v>179</v>
      </c>
      <c r="D20" s="33" t="s">
        <v>0</v>
      </c>
      <c r="E20" s="78">
        <v>35</v>
      </c>
      <c r="F20" s="57">
        <v>5000</v>
      </c>
      <c r="G20" s="57">
        <f>E20</f>
        <v>35</v>
      </c>
      <c r="H20" s="92">
        <v>1</v>
      </c>
      <c r="I20" s="77">
        <v>1</v>
      </c>
      <c r="J20" s="57">
        <f t="shared" si="0"/>
        <v>35</v>
      </c>
      <c r="K20" s="80">
        <v>0.25</v>
      </c>
      <c r="L20" s="64" t="e">
        <f t="shared" si="2"/>
        <v>#N/A</v>
      </c>
      <c r="M20" s="57" t="e">
        <f>J20*(1+K20)*L15</f>
        <v>#N/A</v>
      </c>
      <c r="N20" s="57" t="e">
        <f t="shared" si="1"/>
        <v>#N/A</v>
      </c>
      <c r="O20" s="58" t="e">
        <f>N20*Proposal!$D$5</f>
        <v>#N/A</v>
      </c>
      <c r="Q20" s="60" t="s">
        <v>0</v>
      </c>
    </row>
    <row r="21" spans="1:23" outlineLevel="1" x14ac:dyDescent="0.25">
      <c r="A21" t="s">
        <v>180</v>
      </c>
      <c r="D21" s="263" t="s">
        <v>0</v>
      </c>
      <c r="E21" s="264"/>
      <c r="F21" s="264"/>
      <c r="G21" s="264"/>
      <c r="H21" s="264"/>
      <c r="I21" s="264"/>
      <c r="J21" s="264"/>
      <c r="K21" s="264"/>
      <c r="L21" s="264"/>
      <c r="M21" s="264"/>
      <c r="N21" s="264"/>
      <c r="O21" s="265"/>
      <c r="Q21" s="60"/>
    </row>
    <row r="22" spans="1:23" outlineLevel="1" x14ac:dyDescent="0.25">
      <c r="A22" t="s">
        <v>315</v>
      </c>
      <c r="D22" s="33" t="s">
        <v>0</v>
      </c>
      <c r="E22" s="161">
        <f>25*1.1</f>
        <v>27.500000000000004</v>
      </c>
      <c r="F22" s="57">
        <v>100000</v>
      </c>
      <c r="G22" s="57">
        <f t="shared" ref="G22:G27" si="3">E22</f>
        <v>27.500000000000004</v>
      </c>
      <c r="H22" s="92">
        <v>1</v>
      </c>
      <c r="I22" s="77">
        <v>1</v>
      </c>
      <c r="J22" s="57">
        <f t="shared" ref="J22:J27" si="4">E22*H22*I22</f>
        <v>27.500000000000004</v>
      </c>
      <c r="K22" s="80">
        <v>0.25</v>
      </c>
      <c r="L22" s="64" t="e">
        <f t="shared" si="2"/>
        <v>#N/A</v>
      </c>
      <c r="M22" s="57" t="e">
        <f>J22*(1+K22)*L17</f>
        <v>#N/A</v>
      </c>
      <c r="N22" s="57" t="e">
        <f t="shared" ref="N22" si="5">M22</f>
        <v>#N/A</v>
      </c>
      <c r="O22" s="58" t="e">
        <f>N22*Proposal!$D$5</f>
        <v>#N/A</v>
      </c>
      <c r="Q22" s="60" t="s">
        <v>0</v>
      </c>
    </row>
    <row r="23" spans="1:23" outlineLevel="1" x14ac:dyDescent="0.25">
      <c r="A23" t="s">
        <v>316</v>
      </c>
      <c r="D23" s="106" t="s">
        <v>0</v>
      </c>
      <c r="E23" s="161">
        <f>30*1.1</f>
        <v>33</v>
      </c>
      <c r="F23" s="106" t="s">
        <v>320</v>
      </c>
      <c r="G23" s="57">
        <f t="shared" si="3"/>
        <v>33</v>
      </c>
      <c r="H23" s="92">
        <v>1</v>
      </c>
      <c r="I23" s="77">
        <v>1</v>
      </c>
      <c r="J23" s="57">
        <f t="shared" si="4"/>
        <v>33</v>
      </c>
      <c r="K23" s="80">
        <v>0.25</v>
      </c>
      <c r="L23" s="64" t="e">
        <f t="shared" si="2"/>
        <v>#N/A</v>
      </c>
      <c r="M23" s="57" t="e">
        <f>J23*(1+K23)*L18</f>
        <v>#N/A</v>
      </c>
      <c r="N23" s="57" t="e">
        <f t="shared" ref="N23" si="6">M23</f>
        <v>#N/A</v>
      </c>
      <c r="O23" s="58" t="e">
        <f>N23*Proposal!$D$5</f>
        <v>#N/A</v>
      </c>
      <c r="Q23" s="60" t="s">
        <v>0</v>
      </c>
    </row>
    <row r="24" spans="1:23" outlineLevel="1" x14ac:dyDescent="0.25">
      <c r="A24" t="s">
        <v>317</v>
      </c>
      <c r="D24" s="33" t="s">
        <v>0</v>
      </c>
      <c r="E24" s="161">
        <f>10*1.1</f>
        <v>11</v>
      </c>
      <c r="F24" s="57">
        <v>2500</v>
      </c>
      <c r="G24" s="57">
        <f t="shared" si="3"/>
        <v>11</v>
      </c>
      <c r="H24" s="92">
        <v>1</v>
      </c>
      <c r="I24" s="77">
        <v>1</v>
      </c>
      <c r="J24" s="57">
        <f t="shared" si="4"/>
        <v>11</v>
      </c>
      <c r="K24" s="80">
        <v>0.25</v>
      </c>
      <c r="L24" s="64" t="e">
        <f t="shared" si="2"/>
        <v>#N/A</v>
      </c>
      <c r="M24" s="57" t="e">
        <f>J24*(1+K24)*L19</f>
        <v>#N/A</v>
      </c>
      <c r="N24" s="57" t="e">
        <f t="shared" ref="N24" si="7">M24</f>
        <v>#N/A</v>
      </c>
      <c r="O24" s="58" t="e">
        <f>N24*Proposal!$D$5</f>
        <v>#N/A</v>
      </c>
      <c r="Q24" s="60" t="s">
        <v>0</v>
      </c>
    </row>
    <row r="25" spans="1:23" outlineLevel="1" x14ac:dyDescent="0.25">
      <c r="A25" t="s">
        <v>318</v>
      </c>
      <c r="D25" s="33" t="s">
        <v>0</v>
      </c>
      <c r="E25" s="161">
        <f>25*1.1</f>
        <v>27.500000000000004</v>
      </c>
      <c r="F25" s="57">
        <v>5000</v>
      </c>
      <c r="G25" s="57">
        <f t="shared" si="3"/>
        <v>27.500000000000004</v>
      </c>
      <c r="H25" s="92">
        <v>1</v>
      </c>
      <c r="I25" s="77">
        <v>1</v>
      </c>
      <c r="J25" s="57">
        <f t="shared" si="4"/>
        <v>27.500000000000004</v>
      </c>
      <c r="K25" s="80">
        <v>0.25</v>
      </c>
      <c r="L25" s="64" t="e">
        <f t="shared" si="2"/>
        <v>#N/A</v>
      </c>
      <c r="M25" s="57" t="e">
        <f>J25*(1+K25)*L20</f>
        <v>#N/A</v>
      </c>
      <c r="N25" s="57" t="e">
        <f t="shared" ref="N25" si="8">M25</f>
        <v>#N/A</v>
      </c>
      <c r="O25" s="58" t="e">
        <f>N25*Proposal!$D$5</f>
        <v>#N/A</v>
      </c>
      <c r="Q25" s="60" t="s">
        <v>0</v>
      </c>
    </row>
    <row r="26" spans="1:23" x14ac:dyDescent="0.25">
      <c r="A26" t="s">
        <v>159</v>
      </c>
      <c r="D26" s="33" t="s">
        <v>0</v>
      </c>
      <c r="E26" s="79">
        <f>0.93*1.05*1.1</f>
        <v>1.0741500000000002</v>
      </c>
      <c r="F26" s="58">
        <f>Application!J20</f>
        <v>0</v>
      </c>
      <c r="G26" s="151">
        <f t="shared" si="3"/>
        <v>1.0741500000000002</v>
      </c>
      <c r="H26" s="92">
        <v>1</v>
      </c>
      <c r="I26" s="63">
        <v>1</v>
      </c>
      <c r="J26" s="59">
        <f t="shared" si="4"/>
        <v>1.0741500000000002</v>
      </c>
      <c r="K26" s="80">
        <v>0.25</v>
      </c>
      <c r="L26" s="64" t="e">
        <f t="shared" si="2"/>
        <v>#N/A</v>
      </c>
      <c r="M26" s="59" t="e">
        <f>J26*(1+K26)*L15</f>
        <v>#N/A</v>
      </c>
      <c r="N26" s="57" t="e">
        <f>(F26/100)*J26*(1+K26)*L15*L15</f>
        <v>#N/A</v>
      </c>
      <c r="O26" s="58" t="e">
        <f>N26*Proposal!$D$5</f>
        <v>#N/A</v>
      </c>
      <c r="Q26" s="91" t="s">
        <v>0</v>
      </c>
    </row>
    <row r="27" spans="1:23" x14ac:dyDescent="0.25">
      <c r="A27" t="s">
        <v>160</v>
      </c>
      <c r="D27" s="33" t="s">
        <v>0</v>
      </c>
      <c r="E27" s="79">
        <f>0.81*1.05*1.1</f>
        <v>0.93555000000000021</v>
      </c>
      <c r="F27" s="58">
        <f>Application!J20</f>
        <v>0</v>
      </c>
      <c r="G27" s="151">
        <f t="shared" si="3"/>
        <v>0.93555000000000021</v>
      </c>
      <c r="H27" s="92">
        <v>1</v>
      </c>
      <c r="I27" s="63">
        <v>1</v>
      </c>
      <c r="J27" s="59">
        <f t="shared" si="4"/>
        <v>0.93555000000000021</v>
      </c>
      <c r="K27" s="80">
        <v>0.25</v>
      </c>
      <c r="L27" s="64" t="e">
        <f t="shared" si="2"/>
        <v>#N/A</v>
      </c>
      <c r="M27" s="59" t="e">
        <f>J27*(1+K27)*L15</f>
        <v>#N/A</v>
      </c>
      <c r="N27" s="57">
        <f>(F27/100)*J27*(1+K27)</f>
        <v>0</v>
      </c>
      <c r="O27" s="58">
        <f>N27*Proposal!$D$5</f>
        <v>0</v>
      </c>
      <c r="Q27" s="60" t="s">
        <v>0</v>
      </c>
    </row>
    <row r="28" spans="1:23" x14ac:dyDescent="0.25">
      <c r="A28" s="61" t="s">
        <v>0</v>
      </c>
      <c r="D28" s="60"/>
      <c r="E28" s="62" t="s">
        <v>0</v>
      </c>
      <c r="F28" s="54"/>
      <c r="G28" s="54"/>
      <c r="H28" s="54"/>
      <c r="L28" s="38" t="s">
        <v>181</v>
      </c>
      <c r="N28" s="58" t="e">
        <f>SUM(N15:N27)</f>
        <v>#N/A</v>
      </c>
      <c r="O28" s="58" t="e">
        <f>N28*Proposal!$D$5</f>
        <v>#N/A</v>
      </c>
      <c r="Q28" s="60" t="s">
        <v>0</v>
      </c>
      <c r="R28" s="60" t="s">
        <v>0</v>
      </c>
    </row>
    <row r="29" spans="1:23" x14ac:dyDescent="0.25">
      <c r="L29" s="38" t="s">
        <v>182</v>
      </c>
      <c r="M29" s="38"/>
      <c r="N29" s="58">
        <v>1000</v>
      </c>
      <c r="Q29" s="60" t="s">
        <v>0</v>
      </c>
    </row>
    <row r="32" spans="1:23" x14ac:dyDescent="0.25">
      <c r="A32" s="149" t="s">
        <v>341</v>
      </c>
      <c r="B32" s="149"/>
      <c r="C32" s="149"/>
      <c r="D32" t="s">
        <v>0</v>
      </c>
    </row>
    <row r="33" spans="1:3" x14ac:dyDescent="0.25">
      <c r="A33" s="60">
        <v>250000</v>
      </c>
      <c r="B33" s="60">
        <f>795*1.1</f>
        <v>874.50000000000011</v>
      </c>
    </row>
    <row r="34" spans="1:3" x14ac:dyDescent="0.25">
      <c r="A34" s="60">
        <v>100000</v>
      </c>
      <c r="B34" s="60">
        <f>575*1.1</f>
        <v>632.5</v>
      </c>
    </row>
    <row r="36" spans="1:3" x14ac:dyDescent="0.25">
      <c r="A36" s="149" t="s">
        <v>342</v>
      </c>
      <c r="B36" s="149"/>
      <c r="C36" s="149"/>
    </row>
    <row r="37" spans="1:3" x14ac:dyDescent="0.25">
      <c r="A37" s="60">
        <v>250000</v>
      </c>
      <c r="B37">
        <v>66</v>
      </c>
    </row>
    <row r="38" spans="1:3" x14ac:dyDescent="0.25">
      <c r="A38" s="60">
        <v>100000</v>
      </c>
      <c r="B38">
        <v>44</v>
      </c>
    </row>
    <row r="40" spans="1:3" x14ac:dyDescent="0.25">
      <c r="A40" s="149" t="s">
        <v>343</v>
      </c>
      <c r="B40" s="149"/>
      <c r="C40" s="149"/>
    </row>
    <row r="41" spans="1:3" x14ac:dyDescent="0.25">
      <c r="A41" s="60">
        <v>250000</v>
      </c>
      <c r="B41">
        <v>55</v>
      </c>
    </row>
    <row r="42" spans="1:3" x14ac:dyDescent="0.25">
      <c r="A42" s="60">
        <v>100000</v>
      </c>
      <c r="B42">
        <v>33</v>
      </c>
    </row>
  </sheetData>
  <mergeCells count="13">
    <mergeCell ref="D21:O21"/>
    <mergeCell ref="K5:L5"/>
    <mergeCell ref="M5:P5"/>
    <mergeCell ref="A1:P1"/>
    <mergeCell ref="A3:H3"/>
    <mergeCell ref="I3:P3"/>
    <mergeCell ref="D4:F4"/>
    <mergeCell ref="H4:J4"/>
    <mergeCell ref="K4:L4"/>
    <mergeCell ref="M4:P4"/>
    <mergeCell ref="B5:C5"/>
    <mergeCell ref="D5:F5"/>
    <mergeCell ref="H5:J5"/>
  </mergeCells>
  <pageMargins left="0.25" right="0.25"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4486CE5E-57F1-4152-A8D2-0D3C42792893}">
          <x14:formula1>
            <xm:f>'Data Lookup'!$A$2:$A$32</xm:f>
          </x14:formula1>
          <xm:sqref>A7</xm:sqref>
        </x14:dataValidation>
        <x14:dataValidation type="list" allowBlank="1" showInputMessage="1" showErrorMessage="1" xr:uid="{AE828BF8-C8B2-40F6-B44E-E9CFEDF1A8C0}">
          <x14:formula1>
            <xm:f>'Data Lookup'!$C$2:$C$35</xm:f>
          </x14:formula1>
          <xm:sqref>B7:C7</xm:sqref>
        </x14:dataValidation>
        <x14:dataValidation type="list" allowBlank="1" showInputMessage="1" showErrorMessage="1" xr:uid="{6C5EFED1-DA3A-4B5C-A300-CBFA677218B3}">
          <x14:formula1>
            <xm:f>'Data Lookup'!$M$2:$M$6</xm:f>
          </x14:formula1>
          <xm:sqref>D8</xm:sqref>
        </x14:dataValidation>
        <x14:dataValidation type="list" allowBlank="1" showInputMessage="1" showErrorMessage="1" xr:uid="{6695436A-6076-4960-90F7-91C9D4473304}">
          <x14:formula1>
            <xm:f>'Data Lookup'!$S$2:$S$4</xm:f>
          </x14:formula1>
          <xm:sqref>D10</xm:sqref>
        </x14:dataValidation>
        <x14:dataValidation type="list" allowBlank="1" showInputMessage="1" showErrorMessage="1" xr:uid="{BEB48CE3-94C7-4F3F-BE23-CB9C1E00520F}">
          <x14:formula1>
            <xm:f>'Data Lookup'!$V$2:$V$4</xm:f>
          </x14:formula1>
          <xm:sqref>D11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8"/>
  <sheetViews>
    <sheetView topLeftCell="A2" workbookViewId="0">
      <selection activeCell="A2" sqref="A2"/>
    </sheetView>
  </sheetViews>
  <sheetFormatPr defaultRowHeight="15" x14ac:dyDescent="0.25"/>
  <cols>
    <col min="3" max="3" width="14.85546875" bestFit="1" customWidth="1"/>
    <col min="5" max="5" width="15.28515625" bestFit="1" customWidth="1"/>
    <col min="7" max="7" width="16.85546875" bestFit="1" customWidth="1"/>
    <col min="9" max="9" width="16" bestFit="1" customWidth="1"/>
  </cols>
  <sheetData>
    <row r="1" spans="1:23" x14ac:dyDescent="0.25">
      <c r="A1" s="10" t="s">
        <v>30</v>
      </c>
      <c r="C1" s="12" t="s">
        <v>64</v>
      </c>
      <c r="E1" s="12" t="s">
        <v>80</v>
      </c>
      <c r="G1" s="12" t="s">
        <v>131</v>
      </c>
      <c r="I1" s="12" t="s">
        <v>248</v>
      </c>
      <c r="J1" s="12" t="s">
        <v>249</v>
      </c>
      <c r="K1" s="72" t="s">
        <v>253</v>
      </c>
      <c r="M1" s="51" t="s">
        <v>261</v>
      </c>
      <c r="N1" s="51" t="s">
        <v>258</v>
      </c>
      <c r="O1" s="76"/>
      <c r="P1" s="51" t="s">
        <v>262</v>
      </c>
      <c r="Q1" s="51" t="s">
        <v>258</v>
      </c>
      <c r="S1" s="51" t="s">
        <v>259</v>
      </c>
      <c r="T1" s="51" t="s">
        <v>258</v>
      </c>
      <c r="V1" s="51" t="s">
        <v>260</v>
      </c>
      <c r="W1" s="51" t="s">
        <v>258</v>
      </c>
    </row>
    <row r="2" spans="1:23" x14ac:dyDescent="0.25">
      <c r="A2" s="9">
        <v>2022</v>
      </c>
      <c r="C2" s="11" t="s">
        <v>52</v>
      </c>
      <c r="E2" s="11" t="s">
        <v>81</v>
      </c>
      <c r="G2" s="11" t="s">
        <v>132</v>
      </c>
      <c r="I2" s="11" t="s">
        <v>185</v>
      </c>
      <c r="J2" s="71" t="s">
        <v>250</v>
      </c>
      <c r="K2" s="90">
        <v>1</v>
      </c>
      <c r="M2" s="33">
        <v>35000</v>
      </c>
      <c r="N2" s="52">
        <v>42</v>
      </c>
      <c r="O2" s="75"/>
      <c r="P2" s="33">
        <v>35000</v>
      </c>
      <c r="Q2" s="52">
        <v>12</v>
      </c>
      <c r="S2" s="33">
        <v>500</v>
      </c>
      <c r="T2" s="52">
        <v>0.86199999999999999</v>
      </c>
      <c r="V2" s="33">
        <v>500</v>
      </c>
      <c r="W2" s="52">
        <v>0.90500000000000003</v>
      </c>
    </row>
    <row r="3" spans="1:23" x14ac:dyDescent="0.25">
      <c r="A3" s="9">
        <v>2021</v>
      </c>
      <c r="C3" s="11" t="s">
        <v>53</v>
      </c>
      <c r="E3" s="11" t="s">
        <v>82</v>
      </c>
      <c r="G3" s="11" t="s">
        <v>133</v>
      </c>
      <c r="I3" s="11" t="s">
        <v>186</v>
      </c>
      <c r="J3" s="71" t="s">
        <v>250</v>
      </c>
      <c r="K3" s="90">
        <v>1</v>
      </c>
      <c r="M3" s="33">
        <v>50000</v>
      </c>
      <c r="N3" s="52">
        <v>46</v>
      </c>
      <c r="O3" s="75"/>
      <c r="P3" s="33">
        <v>50000</v>
      </c>
      <c r="Q3" s="52">
        <v>16</v>
      </c>
      <c r="S3" s="33">
        <v>1000</v>
      </c>
      <c r="T3" s="52">
        <v>0.77600000000000002</v>
      </c>
      <c r="V3" s="33">
        <v>1000</v>
      </c>
      <c r="W3" s="52">
        <v>0.83599999999999997</v>
      </c>
    </row>
    <row r="4" spans="1:23" x14ac:dyDescent="0.25">
      <c r="A4" s="9">
        <v>2020</v>
      </c>
      <c r="C4" s="11" t="s">
        <v>54</v>
      </c>
      <c r="E4" s="11" t="s">
        <v>83</v>
      </c>
      <c r="I4" s="11" t="s">
        <v>187</v>
      </c>
      <c r="J4" s="71" t="s">
        <v>250</v>
      </c>
      <c r="K4" s="90">
        <v>1</v>
      </c>
      <c r="M4" s="33">
        <v>100000</v>
      </c>
      <c r="N4" s="52">
        <v>51</v>
      </c>
      <c r="O4" s="75"/>
      <c r="P4" s="33">
        <v>100000</v>
      </c>
      <c r="Q4" s="52">
        <v>25</v>
      </c>
      <c r="S4" s="33">
        <v>2500</v>
      </c>
      <c r="T4" s="52">
        <v>0.621</v>
      </c>
      <c r="V4" s="33">
        <v>2500</v>
      </c>
      <c r="W4" s="52">
        <v>0.67300000000000004</v>
      </c>
    </row>
    <row r="5" spans="1:23" x14ac:dyDescent="0.25">
      <c r="A5" s="9">
        <v>2019</v>
      </c>
      <c r="C5" s="11" t="s">
        <v>46</v>
      </c>
      <c r="E5" s="11" t="s">
        <v>84</v>
      </c>
      <c r="I5" s="11" t="s">
        <v>188</v>
      </c>
      <c r="J5" s="71" t="s">
        <v>250</v>
      </c>
      <c r="K5" s="90">
        <v>1</v>
      </c>
      <c r="M5" s="33">
        <v>250000</v>
      </c>
      <c r="N5" s="52">
        <v>60</v>
      </c>
      <c r="O5" s="75"/>
      <c r="P5" s="33">
        <v>250000</v>
      </c>
      <c r="Q5" s="52">
        <v>50</v>
      </c>
    </row>
    <row r="6" spans="1:23" x14ac:dyDescent="0.25">
      <c r="A6" s="9">
        <v>2018</v>
      </c>
      <c r="C6" s="11" t="s">
        <v>49</v>
      </c>
      <c r="E6" s="11" t="s">
        <v>85</v>
      </c>
      <c r="I6" s="11" t="s">
        <v>189</v>
      </c>
      <c r="J6" s="71" t="s">
        <v>250</v>
      </c>
      <c r="K6" s="90">
        <v>1</v>
      </c>
      <c r="M6" s="33">
        <v>300000</v>
      </c>
      <c r="N6" s="73">
        <v>64</v>
      </c>
      <c r="O6" s="75"/>
      <c r="P6" s="33">
        <v>300000</v>
      </c>
      <c r="Q6" s="73">
        <v>68</v>
      </c>
    </row>
    <row r="7" spans="1:23" x14ac:dyDescent="0.25">
      <c r="A7" s="9">
        <v>2017</v>
      </c>
      <c r="C7" s="11" t="s">
        <v>339</v>
      </c>
      <c r="E7" s="11" t="s">
        <v>86</v>
      </c>
      <c r="I7" s="11" t="s">
        <v>190</v>
      </c>
      <c r="J7" s="71" t="s">
        <v>250</v>
      </c>
      <c r="K7" s="90">
        <v>1</v>
      </c>
      <c r="M7" s="33">
        <v>500000</v>
      </c>
      <c r="N7" s="73">
        <v>70</v>
      </c>
      <c r="P7" s="33">
        <v>500000</v>
      </c>
      <c r="Q7" s="73">
        <v>108</v>
      </c>
    </row>
    <row r="8" spans="1:23" x14ac:dyDescent="0.25">
      <c r="A8" s="9">
        <v>2016</v>
      </c>
      <c r="C8" s="11" t="s">
        <v>39</v>
      </c>
      <c r="E8" s="11" t="s">
        <v>87</v>
      </c>
      <c r="I8" s="11" t="s">
        <v>191</v>
      </c>
      <c r="J8" s="71" t="s">
        <v>250</v>
      </c>
      <c r="K8" s="90">
        <v>1</v>
      </c>
    </row>
    <row r="9" spans="1:23" x14ac:dyDescent="0.25">
      <c r="A9" s="9">
        <v>2015</v>
      </c>
      <c r="C9" s="11" t="s">
        <v>51</v>
      </c>
      <c r="E9" s="11" t="s">
        <v>88</v>
      </c>
      <c r="I9" s="11" t="s">
        <v>192</v>
      </c>
      <c r="J9" s="71" t="s">
        <v>250</v>
      </c>
      <c r="K9" s="90">
        <v>1</v>
      </c>
    </row>
    <row r="10" spans="1:23" x14ac:dyDescent="0.25">
      <c r="A10" s="9">
        <v>2014</v>
      </c>
      <c r="C10" s="11" t="s">
        <v>34</v>
      </c>
      <c r="E10" s="11" t="s">
        <v>89</v>
      </c>
      <c r="I10" s="143" t="s">
        <v>193</v>
      </c>
      <c r="J10" s="144" t="s">
        <v>251</v>
      </c>
      <c r="K10" s="145">
        <v>1.2</v>
      </c>
    </row>
    <row r="11" spans="1:23" x14ac:dyDescent="0.25">
      <c r="A11" s="9">
        <v>2013</v>
      </c>
      <c r="C11" s="11" t="s">
        <v>32</v>
      </c>
      <c r="E11" s="11" t="s">
        <v>90</v>
      </c>
      <c r="I11" s="11" t="s">
        <v>194</v>
      </c>
      <c r="J11" s="71" t="s">
        <v>250</v>
      </c>
      <c r="K11" s="90">
        <v>1</v>
      </c>
    </row>
    <row r="12" spans="1:23" x14ac:dyDescent="0.25">
      <c r="A12" s="9">
        <v>2012</v>
      </c>
      <c r="C12" s="11" t="s">
        <v>31</v>
      </c>
      <c r="E12" s="11" t="s">
        <v>91</v>
      </c>
      <c r="I12" s="11" t="s">
        <v>195</v>
      </c>
      <c r="J12" s="71" t="s">
        <v>250</v>
      </c>
      <c r="K12" s="90">
        <v>1</v>
      </c>
    </row>
    <row r="13" spans="1:23" x14ac:dyDescent="0.25">
      <c r="A13" s="9">
        <v>2011</v>
      </c>
      <c r="C13" s="11" t="s">
        <v>41</v>
      </c>
      <c r="E13" s="11" t="s">
        <v>92</v>
      </c>
      <c r="I13" s="11" t="s">
        <v>196</v>
      </c>
      <c r="J13" s="71" t="s">
        <v>250</v>
      </c>
      <c r="K13" s="90">
        <v>1</v>
      </c>
    </row>
    <row r="14" spans="1:23" x14ac:dyDescent="0.25">
      <c r="A14" s="9">
        <v>2010</v>
      </c>
      <c r="C14" s="11" t="s">
        <v>42</v>
      </c>
      <c r="E14" s="11" t="s">
        <v>93</v>
      </c>
      <c r="I14" s="11" t="s">
        <v>197</v>
      </c>
      <c r="J14" s="71" t="s">
        <v>250</v>
      </c>
      <c r="K14" s="90">
        <v>1</v>
      </c>
    </row>
    <row r="15" spans="1:23" x14ac:dyDescent="0.25">
      <c r="A15" s="9">
        <v>2009</v>
      </c>
      <c r="C15" s="11" t="s">
        <v>44</v>
      </c>
      <c r="E15" s="11" t="s">
        <v>94</v>
      </c>
      <c r="I15" s="11" t="s">
        <v>198</v>
      </c>
      <c r="J15" s="71" t="s">
        <v>250</v>
      </c>
      <c r="K15" s="90">
        <v>1</v>
      </c>
    </row>
    <row r="16" spans="1:23" x14ac:dyDescent="0.25">
      <c r="A16" s="9">
        <v>2008</v>
      </c>
      <c r="C16" s="11" t="s">
        <v>43</v>
      </c>
      <c r="E16" s="11" t="s">
        <v>95</v>
      </c>
      <c r="I16" s="143" t="s">
        <v>199</v>
      </c>
      <c r="J16" s="144" t="s">
        <v>251</v>
      </c>
      <c r="K16" s="145">
        <v>1.2</v>
      </c>
    </row>
    <row r="17" spans="1:11" x14ac:dyDescent="0.25">
      <c r="A17" s="9">
        <v>2007</v>
      </c>
      <c r="C17" s="11" t="s">
        <v>33</v>
      </c>
      <c r="E17" s="11" t="s">
        <v>96</v>
      </c>
      <c r="I17" s="11" t="s">
        <v>200</v>
      </c>
      <c r="J17" s="71" t="s">
        <v>250</v>
      </c>
      <c r="K17" s="90">
        <v>1</v>
      </c>
    </row>
    <row r="18" spans="1:11" x14ac:dyDescent="0.25">
      <c r="A18" s="9">
        <v>2006</v>
      </c>
      <c r="C18" s="11" t="s">
        <v>47</v>
      </c>
      <c r="E18" s="11" t="s">
        <v>97</v>
      </c>
      <c r="I18" s="11" t="s">
        <v>201</v>
      </c>
      <c r="J18" s="71" t="s">
        <v>250</v>
      </c>
      <c r="K18" s="90">
        <v>1</v>
      </c>
    </row>
    <row r="19" spans="1:11" x14ac:dyDescent="0.25">
      <c r="A19" s="9">
        <v>2005</v>
      </c>
      <c r="C19" s="11" t="s">
        <v>55</v>
      </c>
      <c r="E19" s="11" t="s">
        <v>98</v>
      </c>
      <c r="I19" s="11" t="s">
        <v>202</v>
      </c>
      <c r="J19" s="71" t="s">
        <v>250</v>
      </c>
      <c r="K19" s="90">
        <v>1</v>
      </c>
    </row>
    <row r="20" spans="1:11" x14ac:dyDescent="0.25">
      <c r="A20" s="9">
        <v>2004</v>
      </c>
      <c r="C20" s="11" t="s">
        <v>60</v>
      </c>
      <c r="E20" s="11" t="s">
        <v>99</v>
      </c>
      <c r="I20" s="11" t="s">
        <v>203</v>
      </c>
      <c r="J20" s="71" t="s">
        <v>250</v>
      </c>
      <c r="K20" s="90">
        <v>1</v>
      </c>
    </row>
    <row r="21" spans="1:11" x14ac:dyDescent="0.25">
      <c r="A21" s="9">
        <v>2003</v>
      </c>
      <c r="C21" s="11" t="s">
        <v>48</v>
      </c>
      <c r="E21" s="11" t="s">
        <v>100</v>
      </c>
      <c r="I21" s="11" t="s">
        <v>204</v>
      </c>
      <c r="J21" s="71" t="s">
        <v>250</v>
      </c>
      <c r="K21" s="90">
        <v>1</v>
      </c>
    </row>
    <row r="22" spans="1:11" x14ac:dyDescent="0.25">
      <c r="A22" s="9">
        <v>2002</v>
      </c>
      <c r="C22" s="11" t="s">
        <v>59</v>
      </c>
      <c r="E22" s="11" t="s">
        <v>101</v>
      </c>
      <c r="I22" s="11" t="s">
        <v>205</v>
      </c>
      <c r="J22" s="71" t="s">
        <v>250</v>
      </c>
      <c r="K22" s="90">
        <v>1</v>
      </c>
    </row>
    <row r="23" spans="1:11" x14ac:dyDescent="0.25">
      <c r="A23" s="9">
        <v>2001</v>
      </c>
      <c r="C23" s="11" t="s">
        <v>58</v>
      </c>
      <c r="E23" s="11" t="s">
        <v>102</v>
      </c>
      <c r="I23" s="11" t="s">
        <v>206</v>
      </c>
      <c r="J23" s="71" t="s">
        <v>250</v>
      </c>
      <c r="K23" s="90">
        <v>1</v>
      </c>
    </row>
    <row r="24" spans="1:11" x14ac:dyDescent="0.25">
      <c r="A24" s="9">
        <v>2000</v>
      </c>
      <c r="C24" s="11" t="s">
        <v>35</v>
      </c>
      <c r="E24" s="11" t="s">
        <v>103</v>
      </c>
      <c r="I24" s="143" t="s">
        <v>88</v>
      </c>
      <c r="J24" s="144" t="s">
        <v>251</v>
      </c>
      <c r="K24" s="145">
        <v>1.2</v>
      </c>
    </row>
    <row r="25" spans="1:11" x14ac:dyDescent="0.25">
      <c r="A25" s="9">
        <v>1999</v>
      </c>
      <c r="C25" s="11" t="s">
        <v>45</v>
      </c>
      <c r="E25" s="11" t="s">
        <v>104</v>
      </c>
      <c r="I25" s="11" t="s">
        <v>207</v>
      </c>
      <c r="J25" s="71" t="s">
        <v>250</v>
      </c>
      <c r="K25" s="90">
        <v>1</v>
      </c>
    </row>
    <row r="26" spans="1:11" x14ac:dyDescent="0.25">
      <c r="A26" s="9">
        <v>1998</v>
      </c>
      <c r="C26" s="11" t="s">
        <v>40</v>
      </c>
      <c r="E26" s="11" t="s">
        <v>105</v>
      </c>
      <c r="I26" s="11" t="s">
        <v>208</v>
      </c>
      <c r="J26" s="71" t="s">
        <v>250</v>
      </c>
      <c r="K26" s="90">
        <v>1</v>
      </c>
    </row>
    <row r="27" spans="1:11" x14ac:dyDescent="0.25">
      <c r="A27" s="9">
        <v>1997</v>
      </c>
      <c r="C27" s="11" t="s">
        <v>56</v>
      </c>
      <c r="E27" s="11" t="s">
        <v>106</v>
      </c>
      <c r="I27" s="11" t="s">
        <v>209</v>
      </c>
      <c r="J27" s="71" t="s">
        <v>250</v>
      </c>
      <c r="K27" s="90">
        <v>1</v>
      </c>
    </row>
    <row r="28" spans="1:11" x14ac:dyDescent="0.25">
      <c r="A28" s="9">
        <v>1996</v>
      </c>
      <c r="C28" s="11" t="s">
        <v>50</v>
      </c>
      <c r="E28" s="11" t="s">
        <v>107</v>
      </c>
      <c r="I28" s="11" t="s">
        <v>210</v>
      </c>
      <c r="J28" s="71" t="s">
        <v>250</v>
      </c>
      <c r="K28" s="90">
        <v>1</v>
      </c>
    </row>
    <row r="29" spans="1:11" x14ac:dyDescent="0.25">
      <c r="A29" s="9">
        <v>1995</v>
      </c>
      <c r="C29" s="11" t="s">
        <v>57</v>
      </c>
      <c r="E29" s="11" t="s">
        <v>108</v>
      </c>
      <c r="I29" s="11" t="s">
        <v>211</v>
      </c>
      <c r="J29" s="71" t="s">
        <v>250</v>
      </c>
      <c r="K29" s="90">
        <v>1</v>
      </c>
    </row>
    <row r="30" spans="1:11" x14ac:dyDescent="0.25">
      <c r="A30" s="9">
        <v>1994</v>
      </c>
      <c r="C30" s="11" t="s">
        <v>61</v>
      </c>
      <c r="E30" s="11" t="s">
        <v>109</v>
      </c>
      <c r="I30" s="11" t="s">
        <v>212</v>
      </c>
      <c r="J30" s="71" t="s">
        <v>250</v>
      </c>
      <c r="K30" s="90">
        <v>1</v>
      </c>
    </row>
    <row r="31" spans="1:11" x14ac:dyDescent="0.25">
      <c r="A31" s="9">
        <v>1993</v>
      </c>
      <c r="C31" s="11" t="s">
        <v>63</v>
      </c>
      <c r="E31" s="11" t="s">
        <v>110</v>
      </c>
      <c r="I31" s="11" t="s">
        <v>213</v>
      </c>
      <c r="J31" s="71" t="s">
        <v>250</v>
      </c>
      <c r="K31" s="90">
        <v>1</v>
      </c>
    </row>
    <row r="32" spans="1:11" x14ac:dyDescent="0.25">
      <c r="A32" s="9">
        <v>1992</v>
      </c>
      <c r="C32" s="11" t="s">
        <v>62</v>
      </c>
      <c r="E32" s="11" t="s">
        <v>111</v>
      </c>
      <c r="I32" s="11" t="s">
        <v>214</v>
      </c>
      <c r="J32" s="71" t="s">
        <v>250</v>
      </c>
      <c r="K32" s="90">
        <v>1</v>
      </c>
    </row>
    <row r="33" spans="1:11" x14ac:dyDescent="0.25">
      <c r="A33" s="9">
        <v>1991</v>
      </c>
      <c r="C33" s="11" t="s">
        <v>36</v>
      </c>
      <c r="E33" s="11" t="s">
        <v>112</v>
      </c>
      <c r="I33" s="11" t="s">
        <v>94</v>
      </c>
      <c r="J33" s="71" t="s">
        <v>250</v>
      </c>
      <c r="K33" s="90">
        <v>1</v>
      </c>
    </row>
    <row r="34" spans="1:11" x14ac:dyDescent="0.25">
      <c r="C34" s="11" t="s">
        <v>38</v>
      </c>
      <c r="E34" s="11" t="s">
        <v>113</v>
      </c>
      <c r="I34" s="11" t="s">
        <v>215</v>
      </c>
      <c r="J34" s="71" t="s">
        <v>250</v>
      </c>
      <c r="K34" s="90">
        <v>1</v>
      </c>
    </row>
    <row r="35" spans="1:11" x14ac:dyDescent="0.25">
      <c r="C35" s="11" t="s">
        <v>37</v>
      </c>
      <c r="E35" s="11" t="s">
        <v>114</v>
      </c>
      <c r="I35" s="11" t="s">
        <v>216</v>
      </c>
      <c r="J35" s="71" t="s">
        <v>250</v>
      </c>
      <c r="K35" s="90">
        <v>1</v>
      </c>
    </row>
    <row r="36" spans="1:11" x14ac:dyDescent="0.25">
      <c r="E36" s="11" t="s">
        <v>115</v>
      </c>
      <c r="I36" s="11" t="s">
        <v>217</v>
      </c>
      <c r="J36" s="71" t="s">
        <v>250</v>
      </c>
      <c r="K36" s="90">
        <v>1</v>
      </c>
    </row>
    <row r="37" spans="1:11" x14ac:dyDescent="0.25">
      <c r="E37" s="11" t="s">
        <v>116</v>
      </c>
      <c r="I37" s="11" t="s">
        <v>218</v>
      </c>
      <c r="J37" s="71" t="s">
        <v>250</v>
      </c>
      <c r="K37" s="90">
        <v>1</v>
      </c>
    </row>
    <row r="38" spans="1:11" x14ac:dyDescent="0.25">
      <c r="E38" s="11" t="s">
        <v>117</v>
      </c>
      <c r="I38" s="11" t="s">
        <v>219</v>
      </c>
      <c r="J38" s="71" t="s">
        <v>250</v>
      </c>
      <c r="K38" s="90">
        <v>1</v>
      </c>
    </row>
    <row r="39" spans="1:11" x14ac:dyDescent="0.25">
      <c r="E39" s="11" t="s">
        <v>118</v>
      </c>
      <c r="I39" s="11" t="s">
        <v>220</v>
      </c>
      <c r="J39" s="71" t="s">
        <v>250</v>
      </c>
      <c r="K39" s="90">
        <v>1</v>
      </c>
    </row>
    <row r="40" spans="1:11" x14ac:dyDescent="0.25">
      <c r="E40" s="11" t="s">
        <v>119</v>
      </c>
      <c r="I40" s="11" t="s">
        <v>221</v>
      </c>
      <c r="J40" s="71" t="s">
        <v>250</v>
      </c>
      <c r="K40" s="90">
        <v>1</v>
      </c>
    </row>
    <row r="41" spans="1:11" x14ac:dyDescent="0.25">
      <c r="E41" s="11" t="s">
        <v>120</v>
      </c>
      <c r="I41" s="11" t="s">
        <v>222</v>
      </c>
      <c r="J41" s="71" t="s">
        <v>250</v>
      </c>
      <c r="K41" s="90">
        <v>1</v>
      </c>
    </row>
    <row r="42" spans="1:11" x14ac:dyDescent="0.25">
      <c r="E42" s="11" t="s">
        <v>121</v>
      </c>
      <c r="I42" s="11" t="s">
        <v>223</v>
      </c>
      <c r="J42" s="71" t="s">
        <v>250</v>
      </c>
      <c r="K42" s="90">
        <v>1</v>
      </c>
    </row>
    <row r="43" spans="1:11" x14ac:dyDescent="0.25">
      <c r="E43" s="11" t="s">
        <v>122</v>
      </c>
      <c r="I43" s="11" t="s">
        <v>224</v>
      </c>
      <c r="J43" s="71" t="s">
        <v>250</v>
      </c>
      <c r="K43" s="90">
        <v>1</v>
      </c>
    </row>
    <row r="44" spans="1:11" x14ac:dyDescent="0.25">
      <c r="E44" s="11" t="s">
        <v>123</v>
      </c>
      <c r="I44" s="11" t="s">
        <v>225</v>
      </c>
      <c r="J44" s="71" t="s">
        <v>250</v>
      </c>
      <c r="K44" s="90">
        <v>1</v>
      </c>
    </row>
    <row r="45" spans="1:11" x14ac:dyDescent="0.25">
      <c r="E45" s="11" t="s">
        <v>124</v>
      </c>
      <c r="I45" s="11" t="s">
        <v>226</v>
      </c>
      <c r="J45" s="71" t="s">
        <v>250</v>
      </c>
      <c r="K45" s="90">
        <v>1</v>
      </c>
    </row>
    <row r="46" spans="1:11" x14ac:dyDescent="0.25">
      <c r="E46" s="11" t="s">
        <v>125</v>
      </c>
      <c r="I46" s="11" t="s">
        <v>227</v>
      </c>
      <c r="J46" s="71" t="s">
        <v>250</v>
      </c>
      <c r="K46" s="90">
        <v>1</v>
      </c>
    </row>
    <row r="47" spans="1:11" x14ac:dyDescent="0.25">
      <c r="E47" s="11" t="s">
        <v>126</v>
      </c>
      <c r="I47" s="143" t="s">
        <v>228</v>
      </c>
      <c r="J47" s="144" t="s">
        <v>251</v>
      </c>
      <c r="K47" s="145">
        <v>1.2</v>
      </c>
    </row>
    <row r="48" spans="1:11" x14ac:dyDescent="0.25">
      <c r="E48" s="11" t="s">
        <v>127</v>
      </c>
      <c r="I48" s="11" t="s">
        <v>229</v>
      </c>
      <c r="J48" s="71" t="s">
        <v>250</v>
      </c>
      <c r="K48" s="90">
        <v>1</v>
      </c>
    </row>
    <row r="49" spans="5:11" x14ac:dyDescent="0.25">
      <c r="E49" s="11" t="s">
        <v>128</v>
      </c>
      <c r="I49" s="11" t="s">
        <v>230</v>
      </c>
      <c r="J49" s="71" t="s">
        <v>250</v>
      </c>
      <c r="K49" s="90">
        <v>1</v>
      </c>
    </row>
    <row r="50" spans="5:11" x14ac:dyDescent="0.25">
      <c r="E50" s="11" t="s">
        <v>129</v>
      </c>
      <c r="I50" s="11" t="s">
        <v>231</v>
      </c>
      <c r="J50" s="71" t="s">
        <v>250</v>
      </c>
      <c r="K50" s="90">
        <v>1</v>
      </c>
    </row>
    <row r="51" spans="5:11" x14ac:dyDescent="0.25">
      <c r="E51" s="11" t="s">
        <v>130</v>
      </c>
      <c r="I51" s="11" t="s">
        <v>232</v>
      </c>
      <c r="J51" s="71" t="s">
        <v>250</v>
      </c>
      <c r="K51" s="90">
        <v>1</v>
      </c>
    </row>
    <row r="52" spans="5:11" x14ac:dyDescent="0.25">
      <c r="I52" s="143" t="s">
        <v>233</v>
      </c>
      <c r="J52" s="144" t="s">
        <v>251</v>
      </c>
      <c r="K52" s="145">
        <v>1.2</v>
      </c>
    </row>
    <row r="53" spans="5:11" x14ac:dyDescent="0.25">
      <c r="I53" s="11" t="s">
        <v>234</v>
      </c>
      <c r="J53" s="71" t="s">
        <v>250</v>
      </c>
      <c r="K53" s="90">
        <v>1</v>
      </c>
    </row>
    <row r="54" spans="5:11" x14ac:dyDescent="0.25">
      <c r="I54" s="11" t="s">
        <v>235</v>
      </c>
      <c r="J54" s="71" t="s">
        <v>250</v>
      </c>
      <c r="K54" s="90">
        <v>1</v>
      </c>
    </row>
    <row r="55" spans="5:11" x14ac:dyDescent="0.25">
      <c r="I55" s="11" t="s">
        <v>236</v>
      </c>
      <c r="J55" s="71" t="s">
        <v>250</v>
      </c>
      <c r="K55" s="90">
        <v>1</v>
      </c>
    </row>
    <row r="56" spans="5:11" x14ac:dyDescent="0.25">
      <c r="I56" s="11" t="s">
        <v>237</v>
      </c>
      <c r="J56" s="71" t="s">
        <v>250</v>
      </c>
      <c r="K56" s="90">
        <v>1</v>
      </c>
    </row>
    <row r="57" spans="5:11" x14ac:dyDescent="0.25">
      <c r="I57" s="11" t="s">
        <v>238</v>
      </c>
      <c r="J57" s="71" t="s">
        <v>250</v>
      </c>
      <c r="K57" s="90">
        <v>1</v>
      </c>
    </row>
    <row r="58" spans="5:11" x14ac:dyDescent="0.25">
      <c r="I58" s="11" t="s">
        <v>239</v>
      </c>
      <c r="J58" s="71" t="s">
        <v>250</v>
      </c>
      <c r="K58" s="90">
        <v>1</v>
      </c>
    </row>
    <row r="59" spans="5:11" x14ac:dyDescent="0.25">
      <c r="I59" s="11" t="s">
        <v>240</v>
      </c>
      <c r="J59" s="71" t="s">
        <v>250</v>
      </c>
      <c r="K59" s="90">
        <v>1</v>
      </c>
    </row>
    <row r="60" spans="5:11" x14ac:dyDescent="0.25">
      <c r="I60" s="11" t="s">
        <v>241</v>
      </c>
      <c r="J60" s="71" t="s">
        <v>250</v>
      </c>
      <c r="K60" s="90">
        <v>1</v>
      </c>
    </row>
    <row r="61" spans="5:11" x14ac:dyDescent="0.25">
      <c r="I61" s="11" t="s">
        <v>242</v>
      </c>
      <c r="J61" s="71" t="s">
        <v>250</v>
      </c>
      <c r="K61" s="90">
        <v>1</v>
      </c>
    </row>
    <row r="62" spans="5:11" x14ac:dyDescent="0.25">
      <c r="I62" s="11" t="s">
        <v>243</v>
      </c>
      <c r="J62" s="71" t="s">
        <v>250</v>
      </c>
      <c r="K62" s="90">
        <v>1</v>
      </c>
    </row>
    <row r="63" spans="5:11" x14ac:dyDescent="0.25">
      <c r="I63" s="11" t="s">
        <v>244</v>
      </c>
      <c r="J63" s="71" t="s">
        <v>250</v>
      </c>
      <c r="K63" s="90">
        <v>1</v>
      </c>
    </row>
    <row r="64" spans="5:11" x14ac:dyDescent="0.25">
      <c r="I64" s="11" t="s">
        <v>127</v>
      </c>
      <c r="J64" s="71" t="s">
        <v>250</v>
      </c>
      <c r="K64" s="90">
        <v>1</v>
      </c>
    </row>
    <row r="65" spans="9:11" x14ac:dyDescent="0.25">
      <c r="I65" s="11" t="s">
        <v>245</v>
      </c>
      <c r="J65" s="71" t="s">
        <v>250</v>
      </c>
      <c r="K65" s="90">
        <v>1</v>
      </c>
    </row>
    <row r="66" spans="9:11" x14ac:dyDescent="0.25">
      <c r="I66" s="11" t="s">
        <v>246</v>
      </c>
      <c r="J66" s="71" t="s">
        <v>250</v>
      </c>
      <c r="K66" s="90">
        <v>1</v>
      </c>
    </row>
    <row r="67" spans="9:11" x14ac:dyDescent="0.25">
      <c r="I67" s="11" t="s">
        <v>130</v>
      </c>
      <c r="J67" s="71" t="s">
        <v>250</v>
      </c>
      <c r="K67" s="90">
        <v>1</v>
      </c>
    </row>
    <row r="68" spans="9:11" x14ac:dyDescent="0.25">
      <c r="I68" s="11" t="s">
        <v>247</v>
      </c>
      <c r="J68" s="71" t="s">
        <v>250</v>
      </c>
      <c r="K68" s="90">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Program</vt:lpstr>
      <vt:lpstr>Application</vt:lpstr>
      <vt:lpstr>Proposal</vt:lpstr>
      <vt:lpstr>Disclosure</vt:lpstr>
      <vt:lpstr>Binder</vt:lpstr>
      <vt:lpstr>Rating</vt:lpstr>
      <vt:lpstr>Data Lookup</vt:lpstr>
      <vt:lpstr>Application!Print_Area</vt:lpstr>
      <vt:lpstr>Binder!Print_Area</vt:lpstr>
      <vt:lpstr>Disclosure!Print_Area</vt:lpstr>
      <vt:lpstr>Program!Print_Area</vt:lpstr>
      <vt:lpstr>Proposal!Print_Area</vt:lpstr>
      <vt:lpstr>Rating!Print_Area</vt:lpstr>
    </vt:vector>
  </TitlesOfParts>
  <Company>Proxios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Cantu</dc:creator>
  <cp:lastModifiedBy>Joe Cantu</cp:lastModifiedBy>
  <cp:lastPrinted>2020-02-05T18:37:39Z</cp:lastPrinted>
  <dcterms:created xsi:type="dcterms:W3CDTF">2019-10-16T14:54:07Z</dcterms:created>
  <dcterms:modified xsi:type="dcterms:W3CDTF">2022-08-03T14:21:32Z</dcterms:modified>
</cp:coreProperties>
</file>